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" yWindow="15" windowWidth="9690" windowHeight="6555" activeTab="0"/>
  </bookViews>
  <sheets>
    <sheet name="Pětiboj-ml.žáci" sheetId="1" r:id="rId1"/>
    <sheet name="Pětiboj ml.žákyně" sheetId="2" r:id="rId2"/>
  </sheets>
  <definedNames>
    <definedName name="_xlnm.Print_Area" localSheetId="1">'Pětiboj ml.žákyně'!$A$1:$P$26</definedName>
    <definedName name="_xlnm.Print_Area" localSheetId="0">'Pětiboj-ml.žáci'!$A$1:$P$29</definedName>
  </definedNames>
  <calcPr fullCalcOnLoad="1"/>
</workbook>
</file>

<file path=xl/sharedStrings.xml><?xml version="1.0" encoding="utf-8"?>
<sst xmlns="http://schemas.openxmlformats.org/spreadsheetml/2006/main" count="144" uniqueCount="76">
  <si>
    <t>dálka</t>
  </si>
  <si>
    <t>800m</t>
  </si>
  <si>
    <t>míček</t>
  </si>
  <si>
    <t>60m</t>
  </si>
  <si>
    <t>(sek.)</t>
  </si>
  <si>
    <t>60mpř.</t>
  </si>
  <si>
    <t>pořadí</t>
  </si>
  <si>
    <t>body</t>
  </si>
  <si>
    <t>příjmení a jméno</t>
  </si>
  <si>
    <t>oddíl</t>
  </si>
  <si>
    <t>Mysíková Lucie</t>
  </si>
  <si>
    <t>ročník</t>
  </si>
  <si>
    <t>AŠ Mladá Boleslav</t>
  </si>
  <si>
    <t>Mozíková Anna</t>
  </si>
  <si>
    <t>Železná Kateřina</t>
  </si>
  <si>
    <t>Buchta Michal</t>
  </si>
  <si>
    <t>Heřmanský Jan</t>
  </si>
  <si>
    <t>Hrnčíř Lukáš</t>
  </si>
  <si>
    <t>Liberácký Vlastimil</t>
  </si>
  <si>
    <t>LIAZ Jablonec</t>
  </si>
  <si>
    <t>Fadrhonc Jan</t>
  </si>
  <si>
    <t>Žitný Jan</t>
  </si>
  <si>
    <t>Halama Jakub</t>
  </si>
  <si>
    <t>Spura Filip</t>
  </si>
  <si>
    <t>Pulíček Roman</t>
  </si>
  <si>
    <t>Hemek Lukáš</t>
  </si>
  <si>
    <t>Poseltová Alexandra</t>
  </si>
  <si>
    <t>Kotlářová Hana</t>
  </si>
  <si>
    <t>T.J. Slavia Liberec</t>
  </si>
  <si>
    <t>Strnadová Zuzana</t>
  </si>
  <si>
    <t>Klenová Vlasta</t>
  </si>
  <si>
    <t>Barák Václav</t>
  </si>
  <si>
    <t>Chmelíček Daniel</t>
  </si>
  <si>
    <t>Brtek Ondřej</t>
  </si>
  <si>
    <t>5.ZŠ Jablonec n.N.</t>
  </si>
  <si>
    <t>Šikolová Kateřina</t>
  </si>
  <si>
    <t>Sejkorová Barbora</t>
  </si>
  <si>
    <t>Kunstová Hana</t>
  </si>
  <si>
    <t>Juročková Monika</t>
  </si>
  <si>
    <t>Reslová Michaela</t>
  </si>
  <si>
    <t>Berka Jan</t>
  </si>
  <si>
    <t>Juročko Jan</t>
  </si>
  <si>
    <t>Kuba Pavel</t>
  </si>
  <si>
    <t>Plic Marek</t>
  </si>
  <si>
    <t>Ježek Jindřich</t>
  </si>
  <si>
    <t>TJ Desná</t>
  </si>
  <si>
    <t>Hofmanová Pavlína</t>
  </si>
  <si>
    <t>AC Česká Lípa</t>
  </si>
  <si>
    <t>Útrata David</t>
  </si>
  <si>
    <t>Sviták Miloslav</t>
  </si>
  <si>
    <t>Polakovičová Lenka</t>
  </si>
  <si>
    <t>Poláčková Pavla</t>
  </si>
  <si>
    <t>Mertová Eliška</t>
  </si>
  <si>
    <t>Svitáková Hana</t>
  </si>
  <si>
    <t>Řezníčková Jitka</t>
  </si>
  <si>
    <t>AC Turnov</t>
  </si>
  <si>
    <t>Šorejzová Monika</t>
  </si>
  <si>
    <t>Helcelet Adam</t>
  </si>
  <si>
    <t>SK ZŠ Jablonné v Podj.</t>
  </si>
  <si>
    <t>Pertl Jan</t>
  </si>
  <si>
    <t>Závůrka Vladimír</t>
  </si>
  <si>
    <t>Sadílek Jan</t>
  </si>
  <si>
    <t>Ježek Vojta</t>
  </si>
  <si>
    <t>Kieslingová Jana</t>
  </si>
  <si>
    <t>Konečná Veronika</t>
  </si>
  <si>
    <t>Tomáš Miroslav</t>
  </si>
  <si>
    <t>Jaške Petr</t>
  </si>
  <si>
    <t>TJ Jilemnice</t>
  </si>
  <si>
    <t>Řeháková Monika</t>
  </si>
  <si>
    <t>Spanilá Lucie</t>
  </si>
  <si>
    <t>Málek Ondřej</t>
  </si>
  <si>
    <t>Menšík Petr</t>
  </si>
  <si>
    <t>Žďánská Eliška</t>
  </si>
  <si>
    <t>Šífová Jana</t>
  </si>
  <si>
    <t>NP</t>
  </si>
  <si>
    <t>N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</si>
</sst>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  <numFmt numFmtId="172" formatCode="d/m/yy"/>
    <numFmt numFmtId="173" formatCode="d/m"/>
    <numFmt numFmtId="174" formatCode="d\-mmm\-yy"/>
    <numFmt numFmtId="175" formatCode="d\-mmm"/>
    <numFmt numFmtId="176" formatCode="mmm\-yy"/>
    <numFmt numFmtId="177" formatCode="h:mm\-d\o\p\./\od\p\."/>
    <numFmt numFmtId="178" formatCode="h:mm:ss\-d\o\p\./\od\p\."/>
    <numFmt numFmtId="179" formatCode="d/m/yy\-h:mm"/>
    <numFmt numFmtId="180" formatCode="&quot;F&quot;0;&quot;F&quot;0\-"/>
    <numFmt numFmtId="181" formatCode="0.0"/>
    <numFmt numFmtId="182" formatCode="&quot;F&quot;0.0;&quot;F&quot;0.0\-"/>
    <numFmt numFmtId="183" formatCode="_-* #,##0.0_-;_-* #,##0.0\-;_-* &quot;-&quot;??_-;_-@_-"/>
    <numFmt numFmtId="184" formatCode="_-* #,##0.000_-;_-* #,##0.000\-;_-* &quot;-&quot;??_-;_-@_-"/>
    <numFmt numFmtId="185" formatCode="_-* #,##0_-;_-* #,##0\-;_-* &quot;-&quot;??_-;_-@_-"/>
    <numFmt numFmtId="186" formatCode="0.000"/>
    <numFmt numFmtId="187" formatCode="00.0"/>
    <numFmt numFmtId="188" formatCode="0\: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7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left" indent="1"/>
    </xf>
    <xf numFmtId="181" fontId="5" fillId="0" borderId="0" xfId="0" applyNumberFormat="1" applyFont="1" applyAlignment="1">
      <alignment horizontal="left" indent="1"/>
    </xf>
    <xf numFmtId="181" fontId="4" fillId="0" borderId="0" xfId="0" applyNumberFormat="1" applyFont="1" applyAlignment="1">
      <alignment horizontal="left" indent="1"/>
    </xf>
    <xf numFmtId="2" fontId="4" fillId="0" borderId="0" xfId="0" applyNumberFormat="1" applyFont="1" applyAlignment="1">
      <alignment horizontal="left" indent="1"/>
    </xf>
    <xf numFmtId="188" fontId="5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left" indent="1"/>
    </xf>
    <xf numFmtId="0" fontId="5" fillId="0" borderId="0" xfId="0" applyFont="1" applyAlignment="1" applyProtection="1">
      <alignment horizontal="center"/>
      <protection/>
    </xf>
    <xf numFmtId="181" fontId="5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right"/>
      <protection/>
    </xf>
    <xf numFmtId="187" fontId="5" fillId="0" borderId="0" xfId="0" applyNumberFormat="1" applyFont="1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5.28125" style="20" customWidth="1"/>
    <col min="2" max="2" width="5.7109375" style="13" customWidth="1"/>
    <col min="3" max="3" width="19.421875" style="20" customWidth="1"/>
    <col min="4" max="4" width="5.140625" style="13" bestFit="1" customWidth="1"/>
    <col min="5" max="5" width="17.00390625" style="13" bestFit="1" customWidth="1"/>
    <col min="6" max="6" width="7.421875" style="15" bestFit="1" customWidth="1"/>
    <col min="7" max="7" width="6.57421875" style="14" bestFit="1" customWidth="1"/>
    <col min="8" max="8" width="5.7109375" style="15" bestFit="1" customWidth="1"/>
    <col min="9" max="9" width="6.28125" style="14" bestFit="1" customWidth="1"/>
    <col min="10" max="10" width="6.421875" style="11" bestFit="1" customWidth="1"/>
    <col min="11" max="11" width="10.7109375" style="12" customWidth="1"/>
    <col min="12" max="16" width="5.28125" style="2" customWidth="1"/>
    <col min="17" max="20" width="4.00390625" style="2" customWidth="1"/>
    <col min="21" max="16384" width="8.8515625" style="2" customWidth="1"/>
  </cols>
  <sheetData>
    <row r="1" spans="1:16" s="5" customFormat="1" ht="11.25">
      <c r="A1" s="21" t="s">
        <v>6</v>
      </c>
      <c r="B1" s="21" t="s">
        <v>7</v>
      </c>
      <c r="C1" s="21" t="s">
        <v>8</v>
      </c>
      <c r="D1" s="21" t="s">
        <v>11</v>
      </c>
      <c r="E1" s="21" t="s">
        <v>9</v>
      </c>
      <c r="F1" s="22" t="s">
        <v>5</v>
      </c>
      <c r="G1" s="22" t="s">
        <v>2</v>
      </c>
      <c r="H1" s="22" t="s">
        <v>3</v>
      </c>
      <c r="I1" s="22" t="s">
        <v>0</v>
      </c>
      <c r="J1" s="10" t="s">
        <v>1</v>
      </c>
      <c r="K1" s="9" t="s">
        <v>4</v>
      </c>
      <c r="L1" s="3" t="s">
        <v>5</v>
      </c>
      <c r="M1" s="3" t="s">
        <v>2</v>
      </c>
      <c r="N1" s="3" t="s">
        <v>3</v>
      </c>
      <c r="O1" s="3" t="s">
        <v>0</v>
      </c>
      <c r="P1" s="3" t="s">
        <v>1</v>
      </c>
    </row>
    <row r="2" spans="1:16" ht="11.25">
      <c r="A2" s="20">
        <v>1</v>
      </c>
      <c r="B2" s="13">
        <f aca="true" t="shared" si="0" ref="B2:B29">SUM(L2:P2)</f>
        <v>1892</v>
      </c>
      <c r="C2" s="20" t="s">
        <v>17</v>
      </c>
      <c r="D2" s="13">
        <v>1990</v>
      </c>
      <c r="E2" s="13" t="s">
        <v>12</v>
      </c>
      <c r="F2" s="16">
        <v>10.6</v>
      </c>
      <c r="G2" s="17">
        <v>50.32</v>
      </c>
      <c r="H2" s="16">
        <v>8.2</v>
      </c>
      <c r="I2" s="17">
        <v>4.61</v>
      </c>
      <c r="J2" s="19">
        <v>2</v>
      </c>
      <c r="K2" s="12">
        <v>35.1</v>
      </c>
      <c r="L2" s="1">
        <f aca="true" t="shared" si="1" ref="L2:L28">IF(F2&lt;&gt;0,INT(20.5173*(15.26-F2)^1.92),0)</f>
        <v>393</v>
      </c>
      <c r="M2" s="1">
        <f aca="true" t="shared" si="2" ref="M2:M29">IF(G2&lt;&gt;0,INT(5.33*(G2-10)^1.1),0)</f>
        <v>311</v>
      </c>
      <c r="N2" s="1">
        <f aca="true" t="shared" si="3" ref="N2:N28">IF(H2&lt;&gt;0,INT(58.015*(11.26-H2)^1.81),0)</f>
        <v>439</v>
      </c>
      <c r="O2" s="1">
        <f aca="true" t="shared" si="4" ref="O2:O29">IF(I2&lt;&gt;0,INT(0.14354*((I2*100)-220)^1.4),0)</f>
        <v>310</v>
      </c>
      <c r="P2" s="1">
        <f aca="true" t="shared" si="5" ref="P2:P29">IF(J2+K2&lt;&gt;0,INT(0.13279*(235-((J2*60)+K2))^1.85),0)</f>
        <v>439</v>
      </c>
    </row>
    <row r="3" spans="1:16" ht="11.25">
      <c r="A3" s="20">
        <v>2</v>
      </c>
      <c r="B3" s="13">
        <f t="shared" si="0"/>
        <v>1883</v>
      </c>
      <c r="C3" s="20" t="s">
        <v>41</v>
      </c>
      <c r="D3" s="13">
        <v>1989</v>
      </c>
      <c r="E3" s="13" t="s">
        <v>34</v>
      </c>
      <c r="F3" s="15">
        <v>10.2</v>
      </c>
      <c r="G3" s="14">
        <v>47.69</v>
      </c>
      <c r="H3" s="15">
        <v>8.5</v>
      </c>
      <c r="I3" s="14">
        <v>4.31</v>
      </c>
      <c r="J3" s="18">
        <v>2</v>
      </c>
      <c r="K3" s="12">
        <v>28.1</v>
      </c>
      <c r="L3" s="1">
        <f t="shared" si="1"/>
        <v>461</v>
      </c>
      <c r="M3" s="1">
        <f t="shared" si="2"/>
        <v>288</v>
      </c>
      <c r="N3" s="1">
        <f t="shared" si="3"/>
        <v>364</v>
      </c>
      <c r="O3" s="1">
        <f t="shared" si="4"/>
        <v>257</v>
      </c>
      <c r="P3" s="1">
        <f t="shared" si="5"/>
        <v>513</v>
      </c>
    </row>
    <row r="4" spans="1:16" ht="11.25">
      <c r="A4" s="20">
        <v>3</v>
      </c>
      <c r="B4" s="13">
        <f t="shared" si="0"/>
        <v>1832</v>
      </c>
      <c r="C4" s="20" t="s">
        <v>16</v>
      </c>
      <c r="D4" s="13">
        <v>1989</v>
      </c>
      <c r="E4" s="13" t="s">
        <v>12</v>
      </c>
      <c r="F4" s="16">
        <v>10.2</v>
      </c>
      <c r="G4" s="17">
        <v>45.91</v>
      </c>
      <c r="H4" s="16">
        <v>8.4</v>
      </c>
      <c r="I4" s="17">
        <v>4.35</v>
      </c>
      <c r="J4" s="19">
        <v>2</v>
      </c>
      <c r="K4" s="12">
        <v>34.4</v>
      </c>
      <c r="L4" s="1">
        <f t="shared" si="1"/>
        <v>461</v>
      </c>
      <c r="M4" s="1">
        <f t="shared" si="2"/>
        <v>273</v>
      </c>
      <c r="N4" s="1">
        <f t="shared" si="3"/>
        <v>388</v>
      </c>
      <c r="O4" s="1">
        <f t="shared" si="4"/>
        <v>264</v>
      </c>
      <c r="P4" s="1">
        <f t="shared" si="5"/>
        <v>446</v>
      </c>
    </row>
    <row r="5" spans="1:16" ht="11.25">
      <c r="A5" s="20">
        <v>4</v>
      </c>
      <c r="B5" s="13">
        <f t="shared" si="0"/>
        <v>1690</v>
      </c>
      <c r="C5" s="20" t="s">
        <v>57</v>
      </c>
      <c r="D5" s="13">
        <v>1991</v>
      </c>
      <c r="E5" s="13" t="s">
        <v>55</v>
      </c>
      <c r="F5" s="15">
        <v>10.7</v>
      </c>
      <c r="G5" s="14">
        <v>41.64</v>
      </c>
      <c r="H5" s="15">
        <v>8.4</v>
      </c>
      <c r="I5" s="14">
        <v>4.43</v>
      </c>
      <c r="J5" s="18">
        <v>2</v>
      </c>
      <c r="K5" s="12">
        <v>38.1</v>
      </c>
      <c r="L5" s="1">
        <f t="shared" si="1"/>
        <v>377</v>
      </c>
      <c r="M5" s="1">
        <f t="shared" si="2"/>
        <v>238</v>
      </c>
      <c r="N5" s="1">
        <f t="shared" si="3"/>
        <v>388</v>
      </c>
      <c r="O5" s="1">
        <f t="shared" si="4"/>
        <v>278</v>
      </c>
      <c r="P5" s="1">
        <f t="shared" si="5"/>
        <v>409</v>
      </c>
    </row>
    <row r="6" spans="1:16" ht="11.25">
      <c r="A6" s="20">
        <v>5</v>
      </c>
      <c r="B6" s="13">
        <f t="shared" si="0"/>
        <v>1688</v>
      </c>
      <c r="C6" s="20" t="s">
        <v>59</v>
      </c>
      <c r="D6" s="13">
        <v>1989</v>
      </c>
      <c r="E6" s="13" t="s">
        <v>58</v>
      </c>
      <c r="F6" s="15">
        <v>10.7</v>
      </c>
      <c r="G6" s="14">
        <v>62.33</v>
      </c>
      <c r="H6" s="15">
        <v>8.2</v>
      </c>
      <c r="I6" s="14">
        <v>0</v>
      </c>
      <c r="J6" s="18">
        <v>2</v>
      </c>
      <c r="K6" s="12">
        <v>33.2</v>
      </c>
      <c r="L6" s="1">
        <f t="shared" si="1"/>
        <v>377</v>
      </c>
      <c r="M6" s="1">
        <f t="shared" si="2"/>
        <v>414</v>
      </c>
      <c r="N6" s="1">
        <f t="shared" si="3"/>
        <v>439</v>
      </c>
      <c r="O6" s="1">
        <f t="shared" si="4"/>
        <v>0</v>
      </c>
      <c r="P6" s="1">
        <f t="shared" si="5"/>
        <v>458</v>
      </c>
    </row>
    <row r="7" spans="1:16" ht="11.25">
      <c r="A7" s="20">
        <v>6</v>
      </c>
      <c r="B7" s="13">
        <f t="shared" si="0"/>
        <v>1602</v>
      </c>
      <c r="C7" s="20" t="s">
        <v>31</v>
      </c>
      <c r="D7" s="13">
        <v>1990</v>
      </c>
      <c r="E7" s="13" t="s">
        <v>28</v>
      </c>
      <c r="F7" s="16">
        <v>11.2</v>
      </c>
      <c r="G7" s="17">
        <v>38.52</v>
      </c>
      <c r="H7" s="16">
        <v>8.6</v>
      </c>
      <c r="I7" s="17">
        <v>4.53</v>
      </c>
      <c r="J7" s="19">
        <v>2</v>
      </c>
      <c r="K7" s="12">
        <v>33.7</v>
      </c>
      <c r="L7" s="1">
        <f t="shared" si="1"/>
        <v>302</v>
      </c>
      <c r="M7" s="1">
        <f t="shared" si="2"/>
        <v>212</v>
      </c>
      <c r="N7" s="1">
        <f t="shared" si="3"/>
        <v>340</v>
      </c>
      <c r="O7" s="1">
        <f t="shared" si="4"/>
        <v>295</v>
      </c>
      <c r="P7" s="1">
        <f t="shared" si="5"/>
        <v>453</v>
      </c>
    </row>
    <row r="8" spans="1:16" ht="11.25">
      <c r="A8" s="20">
        <v>7</v>
      </c>
      <c r="B8" s="13">
        <f t="shared" si="0"/>
        <v>1397</v>
      </c>
      <c r="C8" s="20" t="s">
        <v>66</v>
      </c>
      <c r="D8" s="13">
        <v>1989</v>
      </c>
      <c r="E8" s="13" t="s">
        <v>67</v>
      </c>
      <c r="F8" s="15">
        <v>11.8</v>
      </c>
      <c r="G8" s="14">
        <v>47.22</v>
      </c>
      <c r="H8" s="15">
        <v>8.9</v>
      </c>
      <c r="I8" s="14">
        <v>4.04</v>
      </c>
      <c r="J8" s="18">
        <v>2</v>
      </c>
      <c r="K8" s="12">
        <v>38.5</v>
      </c>
      <c r="L8" s="1">
        <f t="shared" si="1"/>
        <v>222</v>
      </c>
      <c r="M8" s="1">
        <f t="shared" si="2"/>
        <v>284</v>
      </c>
      <c r="N8" s="1">
        <f t="shared" si="3"/>
        <v>274</v>
      </c>
      <c r="O8" s="1">
        <f t="shared" si="4"/>
        <v>212</v>
      </c>
      <c r="P8" s="1">
        <f t="shared" si="5"/>
        <v>405</v>
      </c>
    </row>
    <row r="9" spans="1:16" ht="11.25">
      <c r="A9" s="20">
        <v>8</v>
      </c>
      <c r="B9" s="13">
        <f t="shared" si="0"/>
        <v>1343</v>
      </c>
      <c r="C9" s="20" t="s">
        <v>71</v>
      </c>
      <c r="D9" s="13">
        <v>1989</v>
      </c>
      <c r="E9" s="13" t="s">
        <v>19</v>
      </c>
      <c r="F9" s="15">
        <v>11.8</v>
      </c>
      <c r="G9" s="14">
        <v>36.1</v>
      </c>
      <c r="H9" s="15">
        <v>8.8</v>
      </c>
      <c r="I9" s="14">
        <v>4.22</v>
      </c>
      <c r="J9" s="18">
        <v>2</v>
      </c>
      <c r="K9" s="12">
        <v>39.8</v>
      </c>
      <c r="L9" s="1">
        <f t="shared" si="1"/>
        <v>222</v>
      </c>
      <c r="M9" s="1">
        <f t="shared" si="2"/>
        <v>192</v>
      </c>
      <c r="N9" s="1">
        <f t="shared" si="3"/>
        <v>295</v>
      </c>
      <c r="O9" s="1">
        <f t="shared" si="4"/>
        <v>242</v>
      </c>
      <c r="P9" s="1">
        <f t="shared" si="5"/>
        <v>392</v>
      </c>
    </row>
    <row r="10" spans="1:16" ht="11.25">
      <c r="A10" s="20">
        <v>9</v>
      </c>
      <c r="B10" s="13">
        <f t="shared" si="0"/>
        <v>1313</v>
      </c>
      <c r="C10" s="20" t="s">
        <v>65</v>
      </c>
      <c r="D10" s="13">
        <v>1989</v>
      </c>
      <c r="E10" s="13" t="s">
        <v>47</v>
      </c>
      <c r="F10" s="15">
        <v>12.4</v>
      </c>
      <c r="G10" s="14">
        <v>41.88</v>
      </c>
      <c r="H10" s="15">
        <v>8.5</v>
      </c>
      <c r="I10" s="14">
        <v>3.86</v>
      </c>
      <c r="J10" s="18">
        <v>2</v>
      </c>
      <c r="K10" s="12">
        <v>42</v>
      </c>
      <c r="L10" s="1">
        <f t="shared" si="1"/>
        <v>154</v>
      </c>
      <c r="M10" s="1">
        <f t="shared" si="2"/>
        <v>240</v>
      </c>
      <c r="N10" s="1">
        <f t="shared" si="3"/>
        <v>364</v>
      </c>
      <c r="O10" s="1">
        <f t="shared" si="4"/>
        <v>184</v>
      </c>
      <c r="P10" s="1">
        <f t="shared" si="5"/>
        <v>371</v>
      </c>
    </row>
    <row r="11" spans="1:16" ht="11.25">
      <c r="A11" s="20">
        <v>10</v>
      </c>
      <c r="B11" s="13">
        <f t="shared" si="0"/>
        <v>1302</v>
      </c>
      <c r="C11" s="20" t="s">
        <v>43</v>
      </c>
      <c r="D11" s="13">
        <v>1989</v>
      </c>
      <c r="E11" s="13" t="s">
        <v>34</v>
      </c>
      <c r="F11" s="15">
        <v>11.5</v>
      </c>
      <c r="G11" s="14">
        <v>38.11</v>
      </c>
      <c r="H11" s="15">
        <v>9.2</v>
      </c>
      <c r="I11" s="14">
        <v>3.62</v>
      </c>
      <c r="J11" s="18">
        <v>2</v>
      </c>
      <c r="K11" s="12">
        <v>31.9</v>
      </c>
      <c r="L11" s="1">
        <f t="shared" si="1"/>
        <v>260</v>
      </c>
      <c r="M11" s="1">
        <f t="shared" si="2"/>
        <v>209</v>
      </c>
      <c r="N11" s="1">
        <f t="shared" si="3"/>
        <v>214</v>
      </c>
      <c r="O11" s="1">
        <f t="shared" si="4"/>
        <v>147</v>
      </c>
      <c r="P11" s="1">
        <f t="shared" si="5"/>
        <v>472</v>
      </c>
    </row>
    <row r="12" spans="1:16" ht="11.25">
      <c r="A12" s="20">
        <v>11</v>
      </c>
      <c r="B12" s="13">
        <f t="shared" si="0"/>
        <v>1280</v>
      </c>
      <c r="C12" s="20" t="s">
        <v>42</v>
      </c>
      <c r="D12" s="13">
        <v>1989</v>
      </c>
      <c r="E12" s="13" t="s">
        <v>34</v>
      </c>
      <c r="F12" s="15">
        <v>11.8</v>
      </c>
      <c r="G12" s="14">
        <v>48.55</v>
      </c>
      <c r="H12" s="15">
        <v>9</v>
      </c>
      <c r="I12" s="14">
        <v>4.18</v>
      </c>
      <c r="J12" s="18">
        <v>2</v>
      </c>
      <c r="K12" s="12">
        <v>53</v>
      </c>
      <c r="L12" s="1">
        <f t="shared" si="1"/>
        <v>222</v>
      </c>
      <c r="M12" s="1">
        <f t="shared" si="2"/>
        <v>296</v>
      </c>
      <c r="N12" s="1">
        <f t="shared" si="3"/>
        <v>253</v>
      </c>
      <c r="O12" s="1">
        <f t="shared" si="4"/>
        <v>235</v>
      </c>
      <c r="P12" s="1">
        <f t="shared" si="5"/>
        <v>274</v>
      </c>
    </row>
    <row r="13" spans="1:16" ht="11.25">
      <c r="A13" s="20">
        <v>12</v>
      </c>
      <c r="B13" s="13">
        <f>SUM(L13:P13)</f>
        <v>1243</v>
      </c>
      <c r="C13" s="20" t="s">
        <v>15</v>
      </c>
      <c r="D13" s="13">
        <v>1990</v>
      </c>
      <c r="E13" s="13" t="s">
        <v>12</v>
      </c>
      <c r="F13" s="15">
        <v>13.1</v>
      </c>
      <c r="G13" s="14">
        <v>47.1</v>
      </c>
      <c r="H13" s="15">
        <v>9</v>
      </c>
      <c r="I13" s="14">
        <v>4.07</v>
      </c>
      <c r="J13" s="18">
        <v>2</v>
      </c>
      <c r="K13" s="12">
        <v>39</v>
      </c>
      <c r="L13" s="1">
        <f>IF(F13&lt;&gt;0,INT(20.5173*(15.26-F13)^1.92),0)</f>
        <v>90</v>
      </c>
      <c r="M13" s="1">
        <f>IF(G13&lt;&gt;0,INT(5.33*(G13-10)^1.1),0)</f>
        <v>283</v>
      </c>
      <c r="N13" s="1">
        <f>IF(H13&lt;&gt;0,INT(58.015*(11.26-H13)^1.81),0)</f>
        <v>253</v>
      </c>
      <c r="O13" s="1">
        <f>IF(I13&lt;&gt;0,INT(0.14354*((I13*100)-220)^1.4),0)</f>
        <v>217</v>
      </c>
      <c r="P13" s="1">
        <f>IF(J13+K13&lt;&gt;0,INT(0.13279*(235-((J13*60)+K13))^1.85),0)</f>
        <v>400</v>
      </c>
    </row>
    <row r="14" spans="1:16" ht="11.25">
      <c r="A14" s="20">
        <v>13</v>
      </c>
      <c r="B14" s="13">
        <f t="shared" si="0"/>
        <v>1190</v>
      </c>
      <c r="C14" s="20" t="s">
        <v>18</v>
      </c>
      <c r="D14" s="13">
        <v>1991</v>
      </c>
      <c r="E14" s="13" t="s">
        <v>19</v>
      </c>
      <c r="F14" s="16">
        <v>11.3</v>
      </c>
      <c r="G14" s="17">
        <v>43.72</v>
      </c>
      <c r="H14" s="16">
        <v>9.2</v>
      </c>
      <c r="I14" s="17">
        <v>3.47</v>
      </c>
      <c r="J14" s="19">
        <v>2</v>
      </c>
      <c r="K14" s="12">
        <v>49.1</v>
      </c>
      <c r="L14" s="1">
        <f t="shared" si="1"/>
        <v>288</v>
      </c>
      <c r="M14" s="1">
        <f t="shared" si="2"/>
        <v>255</v>
      </c>
      <c r="N14" s="1">
        <f t="shared" si="3"/>
        <v>214</v>
      </c>
      <c r="O14" s="1">
        <f t="shared" si="4"/>
        <v>126</v>
      </c>
      <c r="P14" s="1">
        <f t="shared" si="5"/>
        <v>307</v>
      </c>
    </row>
    <row r="15" spans="1:16" ht="11.25">
      <c r="A15" s="20">
        <v>14</v>
      </c>
      <c r="B15" s="13">
        <f t="shared" si="0"/>
        <v>1186</v>
      </c>
      <c r="C15" s="20" t="s">
        <v>32</v>
      </c>
      <c r="D15" s="13">
        <v>1991</v>
      </c>
      <c r="E15" s="13" t="s">
        <v>28</v>
      </c>
      <c r="F15" s="16">
        <v>12.4</v>
      </c>
      <c r="G15" s="17">
        <v>33.8</v>
      </c>
      <c r="H15" s="16">
        <v>9.5</v>
      </c>
      <c r="I15" s="17">
        <v>4.08</v>
      </c>
      <c r="J15" s="19">
        <v>2</v>
      </c>
      <c r="K15" s="12">
        <v>31.3</v>
      </c>
      <c r="L15" s="1">
        <f t="shared" si="1"/>
        <v>154</v>
      </c>
      <c r="M15" s="1">
        <f t="shared" si="2"/>
        <v>174</v>
      </c>
      <c r="N15" s="1">
        <f t="shared" si="3"/>
        <v>161</v>
      </c>
      <c r="O15" s="1">
        <f t="shared" si="4"/>
        <v>219</v>
      </c>
      <c r="P15" s="1">
        <f t="shared" si="5"/>
        <v>478</v>
      </c>
    </row>
    <row r="16" spans="1:16" ht="11.25">
      <c r="A16" s="20">
        <v>15</v>
      </c>
      <c r="B16" s="13">
        <f t="shared" si="0"/>
        <v>1143</v>
      </c>
      <c r="C16" s="20" t="s">
        <v>44</v>
      </c>
      <c r="D16" s="13">
        <v>1990</v>
      </c>
      <c r="E16" s="13" t="s">
        <v>45</v>
      </c>
      <c r="F16" s="15">
        <v>12.4</v>
      </c>
      <c r="G16" s="14">
        <v>33.55</v>
      </c>
      <c r="H16" s="15">
        <v>9.2</v>
      </c>
      <c r="I16" s="14">
        <v>4.12</v>
      </c>
      <c r="J16" s="18">
        <v>2</v>
      </c>
      <c r="K16" s="12">
        <v>41.3</v>
      </c>
      <c r="L16" s="1">
        <f t="shared" si="1"/>
        <v>154</v>
      </c>
      <c r="M16" s="1">
        <f t="shared" si="2"/>
        <v>172</v>
      </c>
      <c r="N16" s="1">
        <f t="shared" si="3"/>
        <v>214</v>
      </c>
      <c r="O16" s="1">
        <f t="shared" si="4"/>
        <v>225</v>
      </c>
      <c r="P16" s="1">
        <f t="shared" si="5"/>
        <v>378</v>
      </c>
    </row>
    <row r="17" spans="1:16" ht="11.25">
      <c r="A17" s="20">
        <v>16</v>
      </c>
      <c r="B17" s="13">
        <f t="shared" si="0"/>
        <v>1043</v>
      </c>
      <c r="C17" s="20" t="s">
        <v>62</v>
      </c>
      <c r="D17" s="13">
        <v>1989</v>
      </c>
      <c r="E17" s="13" t="s">
        <v>58</v>
      </c>
      <c r="F17" s="15">
        <v>10.9</v>
      </c>
      <c r="G17" s="14">
        <v>40.13</v>
      </c>
      <c r="H17" s="15">
        <v>9.3</v>
      </c>
      <c r="I17" s="14">
        <v>3.82</v>
      </c>
      <c r="J17" s="18">
        <v>3</v>
      </c>
      <c r="K17" s="12">
        <v>19.2</v>
      </c>
      <c r="L17" s="1">
        <f t="shared" si="1"/>
        <v>346</v>
      </c>
      <c r="M17" s="1">
        <f t="shared" si="2"/>
        <v>225</v>
      </c>
      <c r="N17" s="1">
        <f t="shared" si="3"/>
        <v>196</v>
      </c>
      <c r="O17" s="1">
        <f t="shared" si="4"/>
        <v>177</v>
      </c>
      <c r="P17" s="1">
        <f t="shared" si="5"/>
        <v>99</v>
      </c>
    </row>
    <row r="18" spans="1:16" ht="11.25">
      <c r="A18" s="20">
        <v>17</v>
      </c>
      <c r="B18" s="13">
        <f t="shared" si="0"/>
        <v>949</v>
      </c>
      <c r="C18" s="20" t="s">
        <v>40</v>
      </c>
      <c r="D18" s="13">
        <v>1990</v>
      </c>
      <c r="E18" s="13" t="s">
        <v>34</v>
      </c>
      <c r="F18" s="15">
        <v>12.7</v>
      </c>
      <c r="G18" s="14">
        <v>38.06</v>
      </c>
      <c r="H18" s="15">
        <v>9.4</v>
      </c>
      <c r="I18" s="14">
        <v>3.87</v>
      </c>
      <c r="J18" s="18">
        <v>2</v>
      </c>
      <c r="K18" s="12">
        <v>55.5</v>
      </c>
      <c r="L18" s="1">
        <f t="shared" si="1"/>
        <v>124</v>
      </c>
      <c r="M18" s="1">
        <f t="shared" si="2"/>
        <v>208</v>
      </c>
      <c r="N18" s="1">
        <f t="shared" si="3"/>
        <v>178</v>
      </c>
      <c r="O18" s="1">
        <f t="shared" si="4"/>
        <v>185</v>
      </c>
      <c r="P18" s="1">
        <f t="shared" si="5"/>
        <v>254</v>
      </c>
    </row>
    <row r="19" spans="1:16" ht="11.25">
      <c r="A19" s="20">
        <v>18</v>
      </c>
      <c r="B19" s="13">
        <f t="shared" si="0"/>
        <v>804</v>
      </c>
      <c r="C19" s="20" t="s">
        <v>61</v>
      </c>
      <c r="D19" s="13">
        <v>1989</v>
      </c>
      <c r="E19" s="13" t="s">
        <v>58</v>
      </c>
      <c r="F19" s="15">
        <v>12.2</v>
      </c>
      <c r="G19" s="14">
        <v>30.89</v>
      </c>
      <c r="H19" s="15">
        <v>9.4</v>
      </c>
      <c r="I19" s="14">
        <v>3.18</v>
      </c>
      <c r="J19" s="18">
        <v>3</v>
      </c>
      <c r="K19" s="12">
        <v>0.9</v>
      </c>
      <c r="L19" s="1">
        <f t="shared" si="1"/>
        <v>175</v>
      </c>
      <c r="M19" s="1">
        <f t="shared" si="2"/>
        <v>150</v>
      </c>
      <c r="N19" s="1">
        <f t="shared" si="3"/>
        <v>178</v>
      </c>
      <c r="O19" s="1">
        <f t="shared" si="4"/>
        <v>88</v>
      </c>
      <c r="P19" s="1">
        <f t="shared" si="5"/>
        <v>213</v>
      </c>
    </row>
    <row r="20" spans="1:16" ht="11.25">
      <c r="A20" s="20">
        <v>19</v>
      </c>
      <c r="B20" s="13">
        <f t="shared" si="0"/>
        <v>747</v>
      </c>
      <c r="C20" s="20" t="s">
        <v>25</v>
      </c>
      <c r="D20" s="13">
        <v>1992</v>
      </c>
      <c r="E20" s="13" t="s">
        <v>19</v>
      </c>
      <c r="F20" s="16">
        <v>13.3</v>
      </c>
      <c r="G20" s="17">
        <v>33.67</v>
      </c>
      <c r="H20" s="16">
        <v>9.9</v>
      </c>
      <c r="I20" s="17">
        <v>3.5</v>
      </c>
      <c r="J20" s="19">
        <v>2</v>
      </c>
      <c r="K20" s="12">
        <v>53.7</v>
      </c>
      <c r="L20" s="1">
        <f t="shared" si="1"/>
        <v>74</v>
      </c>
      <c r="M20" s="1">
        <f t="shared" si="2"/>
        <v>173</v>
      </c>
      <c r="N20" s="1">
        <f t="shared" si="3"/>
        <v>101</v>
      </c>
      <c r="O20" s="1">
        <f t="shared" si="4"/>
        <v>130</v>
      </c>
      <c r="P20" s="1">
        <f t="shared" si="5"/>
        <v>269</v>
      </c>
    </row>
    <row r="21" spans="1:16" ht="11.25">
      <c r="A21" s="20">
        <v>20</v>
      </c>
      <c r="B21" s="13">
        <f t="shared" si="0"/>
        <v>736</v>
      </c>
      <c r="C21" s="20" t="s">
        <v>60</v>
      </c>
      <c r="D21" s="13">
        <v>1990</v>
      </c>
      <c r="E21" s="13" t="s">
        <v>58</v>
      </c>
      <c r="F21" s="15">
        <v>13.1</v>
      </c>
      <c r="G21" s="14">
        <v>38.32</v>
      </c>
      <c r="H21" s="15">
        <v>9.8</v>
      </c>
      <c r="I21" s="14">
        <v>3.87</v>
      </c>
      <c r="J21" s="18">
        <v>3</v>
      </c>
      <c r="K21" s="12">
        <v>12.5</v>
      </c>
      <c r="L21" s="1">
        <f t="shared" si="1"/>
        <v>90</v>
      </c>
      <c r="M21" s="1">
        <f t="shared" si="2"/>
        <v>210</v>
      </c>
      <c r="N21" s="1">
        <f t="shared" si="3"/>
        <v>115</v>
      </c>
      <c r="O21" s="1">
        <f t="shared" si="4"/>
        <v>185</v>
      </c>
      <c r="P21" s="1">
        <f t="shared" si="5"/>
        <v>136</v>
      </c>
    </row>
    <row r="22" spans="1:16" ht="11.25">
      <c r="A22" s="20">
        <v>21</v>
      </c>
      <c r="B22" s="13">
        <f t="shared" si="0"/>
        <v>716</v>
      </c>
      <c r="C22" s="20" t="s">
        <v>24</v>
      </c>
      <c r="D22" s="13">
        <v>1991</v>
      </c>
      <c r="E22" s="13" t="s">
        <v>19</v>
      </c>
      <c r="F22" s="16">
        <v>14</v>
      </c>
      <c r="G22" s="17">
        <v>37.93</v>
      </c>
      <c r="H22" s="16">
        <v>9.6</v>
      </c>
      <c r="I22" s="17">
        <v>3.41</v>
      </c>
      <c r="J22" s="19">
        <v>3</v>
      </c>
      <c r="K22" s="12">
        <v>0.6</v>
      </c>
      <c r="L22" s="1">
        <f t="shared" si="1"/>
        <v>31</v>
      </c>
      <c r="M22" s="1">
        <f t="shared" si="2"/>
        <v>207</v>
      </c>
      <c r="N22" s="1">
        <f t="shared" si="3"/>
        <v>145</v>
      </c>
      <c r="O22" s="1">
        <f t="shared" si="4"/>
        <v>118</v>
      </c>
      <c r="P22" s="1">
        <f t="shared" si="5"/>
        <v>215</v>
      </c>
    </row>
    <row r="23" spans="1:16" ht="11.25">
      <c r="A23" s="20">
        <v>22</v>
      </c>
      <c r="B23" s="13">
        <f t="shared" si="0"/>
        <v>709</v>
      </c>
      <c r="C23" s="20" t="s">
        <v>22</v>
      </c>
      <c r="D23" s="13">
        <v>1991</v>
      </c>
      <c r="E23" s="13" t="s">
        <v>19</v>
      </c>
      <c r="F23" s="16">
        <v>15.1</v>
      </c>
      <c r="G23" s="17">
        <v>34.57</v>
      </c>
      <c r="H23" s="16">
        <v>9.7</v>
      </c>
      <c r="I23" s="17">
        <v>3.56</v>
      </c>
      <c r="J23" s="19">
        <v>2</v>
      </c>
      <c r="K23" s="12">
        <v>54.6</v>
      </c>
      <c r="L23" s="1">
        <f t="shared" si="1"/>
        <v>0</v>
      </c>
      <c r="M23" s="1">
        <f t="shared" si="2"/>
        <v>180</v>
      </c>
      <c r="N23" s="1">
        <f t="shared" si="3"/>
        <v>129</v>
      </c>
      <c r="O23" s="1">
        <f t="shared" si="4"/>
        <v>139</v>
      </c>
      <c r="P23" s="1">
        <f t="shared" si="5"/>
        <v>261</v>
      </c>
    </row>
    <row r="24" spans="1:16" ht="11.25">
      <c r="A24" s="20">
        <v>23</v>
      </c>
      <c r="B24" s="13">
        <f t="shared" si="0"/>
        <v>698</v>
      </c>
      <c r="C24" s="20" t="s">
        <v>48</v>
      </c>
      <c r="D24" s="13">
        <v>1990</v>
      </c>
      <c r="E24" s="13" t="s">
        <v>47</v>
      </c>
      <c r="F24" s="15">
        <v>13.3</v>
      </c>
      <c r="G24" s="14">
        <v>27.58</v>
      </c>
      <c r="H24" s="15">
        <v>9.2</v>
      </c>
      <c r="I24" s="14">
        <v>3.4</v>
      </c>
      <c r="J24" s="18">
        <v>3</v>
      </c>
      <c r="K24" s="12">
        <v>7.1</v>
      </c>
      <c r="L24" s="1">
        <f t="shared" si="1"/>
        <v>74</v>
      </c>
      <c r="M24" s="1">
        <f t="shared" si="2"/>
        <v>124</v>
      </c>
      <c r="N24" s="1">
        <f t="shared" si="3"/>
        <v>214</v>
      </c>
      <c r="O24" s="1">
        <f t="shared" si="4"/>
        <v>116</v>
      </c>
      <c r="P24" s="1">
        <f t="shared" si="5"/>
        <v>170</v>
      </c>
    </row>
    <row r="25" spans="1:16" ht="11.25">
      <c r="A25" s="20">
        <v>24</v>
      </c>
      <c r="B25" s="13">
        <f t="shared" si="0"/>
        <v>645</v>
      </c>
      <c r="C25" s="20" t="s">
        <v>33</v>
      </c>
      <c r="D25" s="13">
        <v>1991</v>
      </c>
      <c r="E25" s="13" t="s">
        <v>28</v>
      </c>
      <c r="F25" s="16">
        <v>14.1</v>
      </c>
      <c r="G25" s="17">
        <v>21.62</v>
      </c>
      <c r="H25" s="16">
        <v>9.8</v>
      </c>
      <c r="I25" s="17">
        <v>3.29</v>
      </c>
      <c r="J25" s="19">
        <v>2</v>
      </c>
      <c r="K25" s="12">
        <v>47.4</v>
      </c>
      <c r="L25" s="1">
        <f t="shared" si="1"/>
        <v>27</v>
      </c>
      <c r="M25" s="1">
        <f t="shared" si="2"/>
        <v>79</v>
      </c>
      <c r="N25" s="1">
        <f t="shared" si="3"/>
        <v>115</v>
      </c>
      <c r="O25" s="1">
        <f t="shared" si="4"/>
        <v>102</v>
      </c>
      <c r="P25" s="1">
        <f t="shared" si="5"/>
        <v>322</v>
      </c>
    </row>
    <row r="26" spans="1:16" ht="11.25">
      <c r="A26" s="20">
        <v>25</v>
      </c>
      <c r="B26" s="13">
        <f t="shared" si="0"/>
        <v>580</v>
      </c>
      <c r="C26" s="20" t="s">
        <v>23</v>
      </c>
      <c r="D26" s="13">
        <v>1992</v>
      </c>
      <c r="E26" s="13" t="s">
        <v>19</v>
      </c>
      <c r="F26" s="16">
        <v>13.2</v>
      </c>
      <c r="G26" s="17">
        <v>21.01</v>
      </c>
      <c r="H26" s="16">
        <v>9.8</v>
      </c>
      <c r="I26" s="17">
        <v>3.21</v>
      </c>
      <c r="J26" s="19">
        <v>3</v>
      </c>
      <c r="K26" s="12">
        <v>0.2</v>
      </c>
      <c r="L26" s="1">
        <f t="shared" si="1"/>
        <v>82</v>
      </c>
      <c r="M26" s="1">
        <f t="shared" si="2"/>
        <v>74</v>
      </c>
      <c r="N26" s="1">
        <f t="shared" si="3"/>
        <v>115</v>
      </c>
      <c r="O26" s="1">
        <f t="shared" si="4"/>
        <v>91</v>
      </c>
      <c r="P26" s="1">
        <f t="shared" si="5"/>
        <v>218</v>
      </c>
    </row>
    <row r="27" spans="1:16" ht="11.25">
      <c r="A27" s="20">
        <v>26</v>
      </c>
      <c r="B27" s="13">
        <f t="shared" si="0"/>
        <v>496</v>
      </c>
      <c r="C27" s="20" t="s">
        <v>21</v>
      </c>
      <c r="D27" s="13">
        <v>1990</v>
      </c>
      <c r="E27" s="13" t="s">
        <v>19</v>
      </c>
      <c r="F27" s="16">
        <v>13.8</v>
      </c>
      <c r="G27" s="17">
        <v>24.85</v>
      </c>
      <c r="H27" s="16">
        <v>10.1</v>
      </c>
      <c r="I27" s="17">
        <v>3.25</v>
      </c>
      <c r="J27" s="19">
        <v>3</v>
      </c>
      <c r="K27" s="12">
        <v>5.6</v>
      </c>
      <c r="L27" s="1">
        <f t="shared" si="1"/>
        <v>42</v>
      </c>
      <c r="M27" s="1">
        <f t="shared" si="2"/>
        <v>103</v>
      </c>
      <c r="N27" s="1">
        <f t="shared" si="3"/>
        <v>75</v>
      </c>
      <c r="O27" s="1">
        <f t="shared" si="4"/>
        <v>96</v>
      </c>
      <c r="P27" s="1">
        <f t="shared" si="5"/>
        <v>180</v>
      </c>
    </row>
    <row r="28" spans="1:16" ht="11.25">
      <c r="A28" s="20">
        <v>27</v>
      </c>
      <c r="B28" s="13">
        <f t="shared" si="0"/>
        <v>300</v>
      </c>
      <c r="C28" s="20" t="s">
        <v>70</v>
      </c>
      <c r="D28" s="13">
        <v>1991</v>
      </c>
      <c r="E28" s="13" t="s">
        <v>19</v>
      </c>
      <c r="F28" s="15">
        <v>14.6</v>
      </c>
      <c r="G28" s="14">
        <v>34.52</v>
      </c>
      <c r="H28" s="15">
        <v>10.8</v>
      </c>
      <c r="I28" s="14">
        <v>2.93</v>
      </c>
      <c r="J28" s="18">
        <v>3</v>
      </c>
      <c r="K28" s="12">
        <v>32.9</v>
      </c>
      <c r="L28" s="1">
        <f t="shared" si="1"/>
        <v>9</v>
      </c>
      <c r="M28" s="1">
        <f t="shared" si="2"/>
        <v>179</v>
      </c>
      <c r="N28" s="1">
        <f t="shared" si="3"/>
        <v>14</v>
      </c>
      <c r="O28" s="1">
        <f t="shared" si="4"/>
        <v>58</v>
      </c>
      <c r="P28" s="1">
        <f t="shared" si="5"/>
        <v>40</v>
      </c>
    </row>
    <row r="29" spans="1:16" ht="11.25">
      <c r="A29" s="20">
        <v>28</v>
      </c>
      <c r="B29" s="13">
        <f t="shared" si="0"/>
        <v>45</v>
      </c>
      <c r="C29" s="20" t="s">
        <v>49</v>
      </c>
      <c r="D29" s="13">
        <v>1993</v>
      </c>
      <c r="E29" s="13" t="s">
        <v>47</v>
      </c>
      <c r="F29" s="15">
        <v>20.4</v>
      </c>
      <c r="G29" s="14">
        <v>15.49</v>
      </c>
      <c r="H29" s="15">
        <v>13.5</v>
      </c>
      <c r="I29" s="14">
        <v>2.4</v>
      </c>
      <c r="J29" s="18">
        <v>3</v>
      </c>
      <c r="K29" s="12">
        <v>49.8</v>
      </c>
      <c r="L29" s="1">
        <v>0</v>
      </c>
      <c r="M29" s="1">
        <f t="shared" si="2"/>
        <v>34</v>
      </c>
      <c r="N29" s="1">
        <v>0</v>
      </c>
      <c r="O29" s="1">
        <f t="shared" si="4"/>
        <v>9</v>
      </c>
      <c r="P29" s="1">
        <f t="shared" si="5"/>
        <v>2</v>
      </c>
    </row>
    <row r="30" spans="1:16" ht="11.25">
      <c r="A30" s="7" t="s">
        <v>75</v>
      </c>
      <c r="B30" s="13">
        <f>SUM(L30:P30)</f>
        <v>230</v>
      </c>
      <c r="C30" s="20" t="s">
        <v>20</v>
      </c>
      <c r="D30" s="13">
        <v>1991</v>
      </c>
      <c r="E30" s="13" t="s">
        <v>19</v>
      </c>
      <c r="F30" s="16">
        <v>13.6</v>
      </c>
      <c r="G30" s="17">
        <v>34.03</v>
      </c>
      <c r="H30" s="16" t="s">
        <v>74</v>
      </c>
      <c r="I30" s="17" t="s">
        <v>74</v>
      </c>
      <c r="J30" s="19" t="s">
        <v>74</v>
      </c>
      <c r="L30" s="1">
        <f>IF(F30&lt;&gt;0,INT(20.5173*(15.26-F30)^1.92),0)</f>
        <v>54</v>
      </c>
      <c r="M30" s="1">
        <f>IF(G30&lt;&gt;0,INT(5.33*(G30-10)^1.1),0)</f>
        <v>176</v>
      </c>
      <c r="N30" s="1">
        <v>0</v>
      </c>
      <c r="O30" s="1">
        <v>0</v>
      </c>
      <c r="P30" s="1">
        <v>0</v>
      </c>
    </row>
    <row r="31" spans="10:16" ht="11.25">
      <c r="J31" s="18"/>
      <c r="L31" s="1"/>
      <c r="M31" s="1"/>
      <c r="N31" s="1"/>
      <c r="O31" s="1"/>
      <c r="P31" s="1"/>
    </row>
    <row r="32" spans="10:16" ht="11.25">
      <c r="J32" s="18"/>
      <c r="L32" s="1"/>
      <c r="M32" s="1"/>
      <c r="N32" s="1"/>
      <c r="O32" s="1"/>
      <c r="P32" s="1"/>
    </row>
    <row r="33" spans="10:16" ht="11.25">
      <c r="J33" s="18"/>
      <c r="L33" s="1"/>
      <c r="M33" s="1"/>
      <c r="N33" s="1"/>
      <c r="O33" s="1"/>
      <c r="P33" s="1"/>
    </row>
    <row r="34" spans="10:16" ht="11.25">
      <c r="J34" s="18"/>
      <c r="L34" s="1"/>
      <c r="M34" s="1"/>
      <c r="N34" s="1"/>
      <c r="O34" s="1"/>
      <c r="P34" s="1"/>
    </row>
    <row r="35" spans="10:16" ht="11.25">
      <c r="J35" s="18"/>
      <c r="L35" s="1"/>
      <c r="M35" s="1"/>
      <c r="N35" s="1"/>
      <c r="O35" s="1"/>
      <c r="P35" s="1"/>
    </row>
    <row r="36" spans="10:16" ht="11.25">
      <c r="J36" s="18"/>
      <c r="L36" s="1"/>
      <c r="M36" s="1"/>
      <c r="N36" s="1"/>
      <c r="O36" s="1"/>
      <c r="P36" s="1"/>
    </row>
    <row r="37" spans="10:16" ht="11.25">
      <c r="J37" s="18"/>
      <c r="L37" s="1"/>
      <c r="M37" s="1"/>
      <c r="N37" s="1"/>
      <c r="O37" s="1"/>
      <c r="P37" s="1"/>
    </row>
    <row r="38" spans="10:16" ht="11.25">
      <c r="J38" s="18"/>
      <c r="L38" s="1"/>
      <c r="M38" s="1"/>
      <c r="N38" s="1"/>
      <c r="O38" s="1"/>
      <c r="P38" s="1"/>
    </row>
    <row r="39" spans="10:16" ht="11.25">
      <c r="J39" s="18"/>
      <c r="L39" s="1"/>
      <c r="M39" s="1"/>
      <c r="N39" s="1"/>
      <c r="O39" s="1"/>
      <c r="P39" s="1"/>
    </row>
    <row r="40" spans="10:16" ht="11.25">
      <c r="J40" s="18"/>
      <c r="L40" s="1"/>
      <c r="M40" s="1"/>
      <c r="N40" s="1"/>
      <c r="O40" s="1"/>
      <c r="P40" s="1"/>
    </row>
    <row r="41" spans="10:16" ht="11.25">
      <c r="J41" s="18"/>
      <c r="L41" s="1"/>
      <c r="M41" s="1"/>
      <c r="N41" s="1"/>
      <c r="O41" s="1"/>
      <c r="P41" s="1"/>
    </row>
    <row r="42" spans="10:16" ht="11.25">
      <c r="J42" s="18"/>
      <c r="L42" s="1"/>
      <c r="M42" s="1"/>
      <c r="N42" s="1"/>
      <c r="O42" s="1"/>
      <c r="P42" s="1"/>
    </row>
    <row r="43" spans="10:16" ht="11.25">
      <c r="J43" s="18"/>
      <c r="L43" s="1"/>
      <c r="M43" s="1"/>
      <c r="N43" s="1"/>
      <c r="O43" s="1"/>
      <c r="P43" s="1"/>
    </row>
    <row r="44" spans="10:16" ht="11.25">
      <c r="J44" s="18"/>
      <c r="L44" s="1"/>
      <c r="M44" s="1"/>
      <c r="N44" s="1"/>
      <c r="O44" s="1"/>
      <c r="P44" s="1"/>
    </row>
    <row r="45" spans="10:16" ht="11.25">
      <c r="J45" s="18"/>
      <c r="L45" s="1"/>
      <c r="M45" s="1"/>
      <c r="N45" s="1"/>
      <c r="O45" s="1"/>
      <c r="P45" s="1"/>
    </row>
    <row r="46" spans="10:16" ht="11.25">
      <c r="J46" s="18"/>
      <c r="L46" s="1"/>
      <c r="M46" s="1"/>
      <c r="N46" s="1"/>
      <c r="O46" s="1"/>
      <c r="P46" s="1"/>
    </row>
    <row r="47" spans="10:16" ht="11.25">
      <c r="J47" s="18"/>
      <c r="L47" s="1"/>
      <c r="M47" s="1"/>
      <c r="N47" s="1"/>
      <c r="O47" s="1"/>
      <c r="P47" s="1"/>
    </row>
    <row r="48" spans="10:16" ht="11.25">
      <c r="J48" s="18"/>
      <c r="L48" s="1"/>
      <c r="M48" s="1"/>
      <c r="N48" s="1"/>
      <c r="O48" s="1"/>
      <c r="P48" s="1"/>
    </row>
    <row r="49" spans="10:16" ht="11.25">
      <c r="J49" s="18"/>
      <c r="L49" s="1"/>
      <c r="M49" s="1"/>
      <c r="N49" s="1"/>
      <c r="O49" s="1"/>
      <c r="P49" s="1"/>
    </row>
    <row r="50" spans="10:16" ht="11.25">
      <c r="J50" s="18"/>
      <c r="L50" s="1"/>
      <c r="M50" s="1"/>
      <c r="N50" s="1"/>
      <c r="O50" s="1"/>
      <c r="P50" s="1"/>
    </row>
    <row r="51" spans="12:16" ht="11.25">
      <c r="L51" s="1"/>
      <c r="M51" s="1"/>
      <c r="N51" s="1"/>
      <c r="O51" s="1"/>
      <c r="P51" s="1"/>
    </row>
    <row r="52" spans="12:16" ht="11.25">
      <c r="L52" s="1"/>
      <c r="M52" s="1"/>
      <c r="N52" s="1"/>
      <c r="O52" s="1"/>
      <c r="P52" s="1"/>
    </row>
    <row r="53" spans="12:16" ht="11.25">
      <c r="L53" s="1"/>
      <c r="M53" s="1"/>
      <c r="N53" s="1"/>
      <c r="O53" s="1"/>
      <c r="P53" s="1"/>
    </row>
    <row r="54" spans="12:16" ht="11.25">
      <c r="L54" s="1"/>
      <c r="M54" s="1"/>
      <c r="N54" s="1"/>
      <c r="O54" s="1"/>
      <c r="P54" s="1"/>
    </row>
    <row r="55" spans="12:16" ht="11.25">
      <c r="L55" s="1"/>
      <c r="M55" s="1"/>
      <c r="N55" s="1"/>
      <c r="O55" s="1"/>
      <c r="P55" s="1"/>
    </row>
    <row r="56" spans="12:16" ht="11.25">
      <c r="L56" s="1"/>
      <c r="M56" s="1"/>
      <c r="N56" s="1"/>
      <c r="O56" s="1"/>
      <c r="P56" s="1"/>
    </row>
    <row r="57" spans="12:16" ht="11.25">
      <c r="L57" s="1"/>
      <c r="M57" s="1"/>
      <c r="N57" s="1"/>
      <c r="O57" s="1"/>
      <c r="P57" s="1"/>
    </row>
    <row r="58" spans="12:16" ht="11.25">
      <c r="L58" s="1"/>
      <c r="M58" s="1"/>
      <c r="N58" s="1"/>
      <c r="O58" s="1"/>
      <c r="P58" s="1"/>
    </row>
    <row r="59" spans="12:16" ht="11.25">
      <c r="L59" s="1"/>
      <c r="M59" s="1"/>
      <c r="N59" s="1"/>
      <c r="O59" s="1"/>
      <c r="P59" s="1"/>
    </row>
    <row r="60" spans="12:16" ht="11.25">
      <c r="L60" s="1"/>
      <c r="M60" s="1"/>
      <c r="N60" s="1"/>
      <c r="O60" s="1"/>
      <c r="P60" s="1"/>
    </row>
    <row r="61" spans="12:16" ht="11.25">
      <c r="L61" s="1"/>
      <c r="M61" s="1"/>
      <c r="N61" s="1"/>
      <c r="O61" s="1"/>
      <c r="P61" s="1"/>
    </row>
    <row r="62" spans="12:16" ht="11.25">
      <c r="L62" s="1"/>
      <c r="M62" s="1"/>
      <c r="N62" s="1"/>
      <c r="O62" s="1"/>
      <c r="P62" s="1"/>
    </row>
    <row r="63" spans="12:16" ht="11.25">
      <c r="L63" s="1"/>
      <c r="M63" s="1"/>
      <c r="N63" s="1"/>
      <c r="O63" s="1"/>
      <c r="P63" s="1"/>
    </row>
    <row r="64" spans="12:16" ht="11.25">
      <c r="L64" s="1"/>
      <c r="M64" s="1"/>
      <c r="N64" s="1"/>
      <c r="O64" s="1"/>
      <c r="P64" s="1"/>
    </row>
    <row r="65" spans="12:16" ht="11.25">
      <c r="L65" s="1"/>
      <c r="M65" s="1"/>
      <c r="N65" s="1"/>
      <c r="O65" s="1"/>
      <c r="P65" s="1"/>
    </row>
    <row r="66" spans="12:16" ht="11.25">
      <c r="L66" s="1"/>
      <c r="M66" s="1"/>
      <c r="N66" s="1"/>
      <c r="O66" s="1"/>
      <c r="P66" s="1"/>
    </row>
    <row r="67" spans="12:16" ht="11.25">
      <c r="L67" s="1"/>
      <c r="M67" s="1"/>
      <c r="N67" s="1"/>
      <c r="O67" s="1"/>
      <c r="P67" s="1"/>
    </row>
    <row r="68" spans="12:16" ht="11.25">
      <c r="L68" s="1"/>
      <c r="M68" s="1"/>
      <c r="N68" s="1"/>
      <c r="O68" s="1"/>
      <c r="P68" s="1"/>
    </row>
    <row r="69" spans="12:16" ht="11.25">
      <c r="L69" s="1"/>
      <c r="M69" s="1"/>
      <c r="N69" s="1"/>
      <c r="O69" s="1"/>
      <c r="P69" s="1"/>
    </row>
    <row r="70" spans="12:16" ht="11.25">
      <c r="L70" s="1"/>
      <c r="M70" s="1"/>
      <c r="N70" s="1"/>
      <c r="O70" s="1"/>
      <c r="P70" s="1"/>
    </row>
    <row r="71" spans="12:16" ht="11.25">
      <c r="L71" s="1"/>
      <c r="M71" s="1"/>
      <c r="N71" s="1"/>
      <c r="O71" s="1"/>
      <c r="P71" s="1"/>
    </row>
    <row r="72" spans="12:16" ht="11.25">
      <c r="L72" s="1"/>
      <c r="M72" s="1"/>
      <c r="N72" s="1"/>
      <c r="O72" s="1"/>
      <c r="P72" s="1"/>
    </row>
    <row r="73" spans="12:16" ht="11.25">
      <c r="L73" s="1"/>
      <c r="M73" s="1"/>
      <c r="N73" s="1"/>
      <c r="O73" s="1"/>
      <c r="P73" s="1"/>
    </row>
    <row r="74" spans="12:16" ht="11.25">
      <c r="L74" s="1"/>
      <c r="M74" s="1"/>
      <c r="N74" s="1"/>
      <c r="O74" s="1"/>
      <c r="P74" s="1"/>
    </row>
    <row r="75" spans="12:16" ht="11.25">
      <c r="L75" s="1"/>
      <c r="M75" s="1"/>
      <c r="N75" s="1"/>
      <c r="O75" s="1"/>
      <c r="P75" s="1"/>
    </row>
    <row r="76" spans="12:16" ht="11.25">
      <c r="L76" s="1"/>
      <c r="M76" s="1"/>
      <c r="N76" s="1"/>
      <c r="O76" s="1"/>
      <c r="P76" s="1"/>
    </row>
    <row r="77" spans="12:16" ht="11.25">
      <c r="L77" s="1"/>
      <c r="M77" s="1"/>
      <c r="N77" s="1"/>
      <c r="O77" s="1"/>
      <c r="P77" s="1"/>
    </row>
    <row r="78" spans="12:16" ht="11.25">
      <c r="L78" s="1"/>
      <c r="M78" s="1"/>
      <c r="N78" s="1"/>
      <c r="O78" s="1"/>
      <c r="P78" s="1"/>
    </row>
    <row r="79" spans="12:16" ht="11.25">
      <c r="L79" s="1"/>
      <c r="M79" s="1"/>
      <c r="N79" s="1"/>
      <c r="O79" s="1"/>
      <c r="P79" s="1"/>
    </row>
    <row r="80" spans="12:16" ht="11.25">
      <c r="L80" s="1"/>
      <c r="M80" s="1"/>
      <c r="N80" s="1"/>
      <c r="O80" s="1"/>
      <c r="P80" s="1"/>
    </row>
    <row r="81" spans="12:16" ht="11.25">
      <c r="L81" s="1"/>
      <c r="M81" s="1"/>
      <c r="N81" s="1"/>
      <c r="O81" s="1"/>
      <c r="P81" s="1"/>
    </row>
    <row r="82" spans="12:16" ht="11.25">
      <c r="L82" s="1"/>
      <c r="M82" s="1"/>
      <c r="N82" s="1"/>
      <c r="O82" s="1"/>
      <c r="P82" s="1"/>
    </row>
    <row r="83" spans="12:16" ht="11.25">
      <c r="L83" s="1"/>
      <c r="M83" s="1"/>
      <c r="N83" s="1"/>
      <c r="O83" s="1"/>
      <c r="P83" s="1"/>
    </row>
    <row r="84" spans="12:16" ht="11.25">
      <c r="L84" s="1"/>
      <c r="M84" s="1"/>
      <c r="N84" s="1"/>
      <c r="O84" s="1"/>
      <c r="P84" s="1"/>
    </row>
    <row r="85" spans="12:16" ht="11.25">
      <c r="L85" s="1"/>
      <c r="M85" s="1"/>
      <c r="N85" s="1"/>
      <c r="O85" s="1"/>
      <c r="P85" s="1"/>
    </row>
    <row r="86" spans="12:16" ht="11.25">
      <c r="L86" s="1"/>
      <c r="M86" s="1"/>
      <c r="N86" s="1"/>
      <c r="O86" s="1"/>
      <c r="P86" s="1"/>
    </row>
    <row r="87" spans="12:16" ht="11.25">
      <c r="L87" s="1"/>
      <c r="M87" s="1"/>
      <c r="N87" s="1"/>
      <c r="O87" s="1"/>
      <c r="P87" s="1"/>
    </row>
    <row r="88" spans="12:16" ht="11.25">
      <c r="L88" s="1"/>
      <c r="M88" s="1"/>
      <c r="N88" s="1"/>
      <c r="O88" s="1"/>
      <c r="P88" s="1"/>
    </row>
    <row r="89" spans="12:16" ht="11.25">
      <c r="L89" s="1"/>
      <c r="M89" s="1"/>
      <c r="N89" s="1"/>
      <c r="O89" s="1"/>
      <c r="P89" s="1"/>
    </row>
    <row r="90" spans="12:16" ht="11.25">
      <c r="L90" s="1"/>
      <c r="M90" s="1"/>
      <c r="N90" s="1"/>
      <c r="O90" s="1"/>
      <c r="P90" s="1"/>
    </row>
    <row r="91" spans="12:16" ht="11.25">
      <c r="L91" s="1"/>
      <c r="M91" s="1"/>
      <c r="N91" s="1"/>
      <c r="O91" s="1"/>
      <c r="P91" s="1"/>
    </row>
    <row r="92" spans="12:16" ht="11.25">
      <c r="L92" s="1"/>
      <c r="M92" s="1"/>
      <c r="N92" s="1"/>
      <c r="O92" s="1"/>
      <c r="P92" s="1"/>
    </row>
    <row r="93" spans="12:16" ht="11.25">
      <c r="L93" s="1"/>
      <c r="M93" s="1"/>
      <c r="N93" s="1"/>
      <c r="O93" s="1"/>
      <c r="P93" s="1"/>
    </row>
    <row r="94" spans="12:16" ht="11.25">
      <c r="L94" s="1"/>
      <c r="M94" s="1"/>
      <c r="N94" s="1"/>
      <c r="O94" s="1"/>
      <c r="P94" s="1"/>
    </row>
    <row r="95" spans="12:16" ht="11.25">
      <c r="L95" s="1"/>
      <c r="M95" s="1"/>
      <c r="N95" s="1"/>
      <c r="O95" s="1"/>
      <c r="P95" s="1"/>
    </row>
    <row r="96" spans="12:16" ht="11.25">
      <c r="L96" s="1"/>
      <c r="M96" s="1"/>
      <c r="N96" s="1"/>
      <c r="O96" s="1"/>
      <c r="P96" s="1"/>
    </row>
    <row r="97" spans="12:16" ht="11.25">
      <c r="L97" s="1"/>
      <c r="M97" s="1"/>
      <c r="N97" s="1"/>
      <c r="O97" s="1"/>
      <c r="P97" s="1"/>
    </row>
    <row r="98" spans="12:16" ht="11.25">
      <c r="L98" s="1"/>
      <c r="M98" s="1"/>
      <c r="N98" s="1"/>
      <c r="O98" s="1"/>
      <c r="P98" s="1"/>
    </row>
    <row r="99" spans="12:16" ht="11.25">
      <c r="L99" s="1"/>
      <c r="M99" s="1"/>
      <c r="N99" s="1"/>
      <c r="O99" s="1"/>
      <c r="P99" s="1"/>
    </row>
    <row r="100" spans="12:16" ht="11.25">
      <c r="L100" s="1"/>
      <c r="M100" s="1"/>
      <c r="N100" s="1"/>
      <c r="O100" s="1"/>
      <c r="P100" s="1"/>
    </row>
    <row r="101" spans="12:16" ht="11.25">
      <c r="L101" s="1"/>
      <c r="M101" s="1"/>
      <c r="N101" s="1"/>
      <c r="O101" s="1"/>
      <c r="P101" s="1"/>
    </row>
    <row r="102" spans="12:16" ht="11.25">
      <c r="L102" s="1"/>
      <c r="M102" s="1"/>
      <c r="N102" s="1"/>
      <c r="O102" s="1"/>
      <c r="P102" s="1"/>
    </row>
    <row r="103" spans="12:16" ht="11.25">
      <c r="L103" s="1"/>
      <c r="M103" s="1"/>
      <c r="N103" s="1"/>
      <c r="O103" s="1"/>
      <c r="P103" s="1"/>
    </row>
    <row r="104" spans="12:16" ht="11.25">
      <c r="L104" s="1"/>
      <c r="M104" s="1"/>
      <c r="N104" s="1"/>
      <c r="O104" s="1"/>
      <c r="P104" s="1"/>
    </row>
    <row r="105" spans="12:16" ht="11.25">
      <c r="L105" s="1"/>
      <c r="M105" s="1"/>
      <c r="N105" s="1"/>
      <c r="O105" s="1"/>
      <c r="P105" s="1"/>
    </row>
    <row r="106" spans="12:16" ht="11.25">
      <c r="L106" s="1"/>
      <c r="M106" s="1"/>
      <c r="N106" s="1"/>
      <c r="O106" s="1"/>
      <c r="P106" s="1"/>
    </row>
    <row r="107" spans="12:16" ht="11.25">
      <c r="L107" s="1"/>
      <c r="M107" s="1"/>
      <c r="N107" s="1"/>
      <c r="O107" s="1"/>
      <c r="P107" s="1"/>
    </row>
    <row r="108" spans="12:16" ht="11.25">
      <c r="L108" s="1"/>
      <c r="M108" s="1"/>
      <c r="N108" s="1"/>
      <c r="O108" s="1"/>
      <c r="P108" s="1"/>
    </row>
    <row r="109" spans="12:16" ht="11.25">
      <c r="L109" s="1"/>
      <c r="M109" s="1"/>
      <c r="N109" s="1"/>
      <c r="O109" s="1"/>
      <c r="P109" s="1"/>
    </row>
    <row r="110" spans="12:16" ht="11.25">
      <c r="L110" s="1"/>
      <c r="M110" s="1"/>
      <c r="N110" s="1"/>
      <c r="O110" s="1"/>
      <c r="P110" s="1"/>
    </row>
    <row r="111" spans="12:16" ht="11.25">
      <c r="L111" s="1"/>
      <c r="M111" s="1"/>
      <c r="N111" s="1"/>
      <c r="O111" s="1"/>
      <c r="P111" s="1"/>
    </row>
    <row r="112" spans="12:16" ht="11.25">
      <c r="L112" s="1"/>
      <c r="M112" s="1"/>
      <c r="N112" s="1"/>
      <c r="O112" s="1"/>
      <c r="P112" s="1"/>
    </row>
    <row r="113" spans="12:16" ht="11.25">
      <c r="L113" s="1"/>
      <c r="M113" s="1"/>
      <c r="N113" s="1"/>
      <c r="O113" s="1"/>
      <c r="P113" s="1"/>
    </row>
    <row r="114" spans="12:16" ht="11.25">
      <c r="L114" s="1"/>
      <c r="M114" s="1"/>
      <c r="N114" s="1"/>
      <c r="O114" s="1"/>
      <c r="P114" s="1"/>
    </row>
    <row r="115" spans="12:16" ht="11.25">
      <c r="L115" s="1"/>
      <c r="M115" s="1"/>
      <c r="N115" s="1"/>
      <c r="O115" s="1"/>
      <c r="P115" s="1"/>
    </row>
    <row r="116" spans="12:16" ht="11.25">
      <c r="L116" s="1"/>
      <c r="M116" s="1"/>
      <c r="N116" s="1"/>
      <c r="O116" s="1"/>
      <c r="P116" s="1"/>
    </row>
    <row r="117" spans="12:16" ht="11.25">
      <c r="L117" s="1"/>
      <c r="M117" s="1"/>
      <c r="N117" s="1"/>
      <c r="O117" s="1"/>
      <c r="P117" s="1"/>
    </row>
    <row r="118" spans="12:16" ht="11.25">
      <c r="L118" s="1"/>
      <c r="M118" s="1"/>
      <c r="N118" s="1"/>
      <c r="O118" s="1"/>
      <c r="P118" s="1"/>
    </row>
    <row r="119" spans="12:16" ht="11.25">
      <c r="L119" s="1"/>
      <c r="M119" s="1"/>
      <c r="N119" s="1"/>
      <c r="O119" s="1"/>
      <c r="P119" s="1"/>
    </row>
    <row r="120" spans="12:16" ht="11.25">
      <c r="L120" s="1"/>
      <c r="M120" s="1"/>
      <c r="N120" s="1"/>
      <c r="O120" s="1"/>
      <c r="P120" s="1"/>
    </row>
    <row r="121" spans="12:16" ht="11.25">
      <c r="L121" s="1"/>
      <c r="M121" s="1"/>
      <c r="N121" s="1"/>
      <c r="O121" s="1"/>
      <c r="P121" s="1"/>
    </row>
    <row r="122" spans="12:16" ht="11.25">
      <c r="L122" s="1"/>
      <c r="M122" s="1"/>
      <c r="N122" s="1"/>
      <c r="O122" s="1"/>
      <c r="P122" s="1"/>
    </row>
    <row r="123" spans="12:16" ht="11.25">
      <c r="L123" s="1"/>
      <c r="M123" s="1"/>
      <c r="N123" s="1"/>
      <c r="O123" s="1"/>
      <c r="P123" s="1"/>
    </row>
    <row r="124" spans="12:16" ht="11.25">
      <c r="L124" s="1"/>
      <c r="M124" s="1"/>
      <c r="N124" s="1"/>
      <c r="O124" s="1"/>
      <c r="P124" s="1"/>
    </row>
    <row r="125" spans="12:16" ht="11.25">
      <c r="L125" s="1"/>
      <c r="M125" s="1"/>
      <c r="N125" s="1"/>
      <c r="O125" s="1"/>
      <c r="P125" s="1"/>
    </row>
    <row r="126" spans="12:16" ht="11.25">
      <c r="L126" s="1"/>
      <c r="M126" s="1"/>
      <c r="N126" s="1"/>
      <c r="O126" s="1"/>
      <c r="P126" s="1"/>
    </row>
    <row r="127" spans="12:16" ht="11.25">
      <c r="L127" s="1"/>
      <c r="M127" s="1"/>
      <c r="N127" s="1"/>
      <c r="O127" s="1"/>
      <c r="P127" s="1"/>
    </row>
    <row r="128" spans="12:16" ht="11.25">
      <c r="L128" s="1"/>
      <c r="M128" s="1"/>
      <c r="N128" s="1"/>
      <c r="O128" s="1"/>
      <c r="P128" s="1"/>
    </row>
    <row r="129" spans="12:16" ht="11.25">
      <c r="L129" s="1"/>
      <c r="M129" s="1"/>
      <c r="N129" s="1"/>
      <c r="O129" s="1"/>
      <c r="P129" s="1"/>
    </row>
    <row r="130" spans="12:16" ht="11.25">
      <c r="L130" s="1"/>
      <c r="M130" s="1"/>
      <c r="N130" s="1"/>
      <c r="O130" s="1"/>
      <c r="P130" s="1"/>
    </row>
    <row r="131" spans="12:16" ht="11.25">
      <c r="L131" s="1"/>
      <c r="M131" s="1"/>
      <c r="N131" s="1"/>
      <c r="O131" s="1"/>
      <c r="P131" s="1"/>
    </row>
    <row r="132" spans="12:16" ht="11.25">
      <c r="L132" s="1"/>
      <c r="M132" s="1"/>
      <c r="N132" s="1"/>
      <c r="O132" s="1"/>
      <c r="P132" s="1"/>
    </row>
    <row r="133" spans="12:16" ht="11.25">
      <c r="L133" s="1"/>
      <c r="M133" s="1"/>
      <c r="N133" s="1"/>
      <c r="O133" s="1"/>
      <c r="P133" s="1"/>
    </row>
    <row r="134" spans="12:16" ht="11.25">
      <c r="L134" s="1"/>
      <c r="M134" s="1"/>
      <c r="N134" s="1"/>
      <c r="O134" s="1"/>
      <c r="P134" s="1"/>
    </row>
    <row r="135" spans="12:16" ht="11.25">
      <c r="L135" s="1"/>
      <c r="M135" s="1"/>
      <c r="N135" s="1"/>
      <c r="O135" s="1"/>
      <c r="P135" s="1"/>
    </row>
    <row r="136" spans="12:16" ht="11.25">
      <c r="L136" s="1"/>
      <c r="M136" s="1"/>
      <c r="N136" s="1"/>
      <c r="O136" s="1"/>
      <c r="P136" s="1"/>
    </row>
    <row r="137" spans="12:16" ht="11.25">
      <c r="L137" s="1"/>
      <c r="M137" s="1"/>
      <c r="N137" s="1"/>
      <c r="O137" s="1"/>
      <c r="P137" s="1"/>
    </row>
    <row r="138" spans="12:16" ht="11.25">
      <c r="L138" s="1"/>
      <c r="M138" s="1"/>
      <c r="N138" s="1"/>
      <c r="O138" s="1"/>
      <c r="P138" s="1"/>
    </row>
    <row r="139" spans="12:16" ht="11.25">
      <c r="L139" s="1"/>
      <c r="M139" s="1"/>
      <c r="N139" s="1"/>
      <c r="O139" s="1"/>
      <c r="P139" s="1"/>
    </row>
    <row r="140" spans="12:16" ht="11.25">
      <c r="L140" s="1"/>
      <c r="M140" s="1"/>
      <c r="N140" s="1"/>
      <c r="O140" s="1"/>
      <c r="P140" s="1"/>
    </row>
  </sheetData>
  <sheetProtection sheet="1" objects="1" scenarios="1"/>
  <printOptions gridLines="1"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&amp;CPětiboj - mladší žáci&amp;RDesná 14.9.2002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5.28125" style="13" customWidth="1"/>
    <col min="2" max="2" width="5.7109375" style="3" customWidth="1"/>
    <col min="3" max="3" width="19.421875" style="13" customWidth="1"/>
    <col min="4" max="4" width="5.140625" style="13" bestFit="1" customWidth="1"/>
    <col min="5" max="5" width="17.00390625" style="13" bestFit="1" customWidth="1"/>
    <col min="6" max="6" width="5.421875" style="6" customWidth="1"/>
    <col min="7" max="7" width="5.8515625" style="4" customWidth="1"/>
    <col min="8" max="8" width="4.421875" style="6" customWidth="1"/>
    <col min="9" max="9" width="5.28125" style="4" customWidth="1"/>
    <col min="10" max="10" width="5.421875" style="8" customWidth="1"/>
    <col min="11" max="11" width="10.57421875" style="9" customWidth="1"/>
    <col min="12" max="16" width="5.28125" style="3" customWidth="1"/>
    <col min="17" max="16384" width="8.8515625" style="5" customWidth="1"/>
  </cols>
  <sheetData>
    <row r="1" spans="1:16" ht="11.25">
      <c r="A1" s="13" t="s">
        <v>6</v>
      </c>
      <c r="B1" s="3" t="s">
        <v>7</v>
      </c>
      <c r="C1" s="13" t="s">
        <v>8</v>
      </c>
      <c r="D1" s="13" t="s">
        <v>11</v>
      </c>
      <c r="E1" s="13" t="s">
        <v>9</v>
      </c>
      <c r="F1" s="6" t="s">
        <v>5</v>
      </c>
      <c r="G1" s="4" t="s">
        <v>2</v>
      </c>
      <c r="H1" s="6" t="s">
        <v>3</v>
      </c>
      <c r="I1" s="4" t="s">
        <v>0</v>
      </c>
      <c r="J1" s="10" t="s">
        <v>1</v>
      </c>
      <c r="K1" s="9" t="s">
        <v>4</v>
      </c>
      <c r="L1" s="1" t="s">
        <v>5</v>
      </c>
      <c r="M1" s="1" t="s">
        <v>2</v>
      </c>
      <c r="N1" s="1" t="s">
        <v>3</v>
      </c>
      <c r="O1" s="1" t="s">
        <v>0</v>
      </c>
      <c r="P1" s="1" t="s">
        <v>1</v>
      </c>
    </row>
    <row r="2" spans="1:16" ht="11.25">
      <c r="A2" s="20">
        <v>1</v>
      </c>
      <c r="B2" s="3">
        <f aca="true" t="shared" si="0" ref="B2:B26">SUM(L2:P2)</f>
        <v>2794</v>
      </c>
      <c r="C2" s="20" t="s">
        <v>54</v>
      </c>
      <c r="D2" s="13">
        <v>1989</v>
      </c>
      <c r="E2" s="13" t="s">
        <v>55</v>
      </c>
      <c r="F2" s="24">
        <v>10.1</v>
      </c>
      <c r="G2" s="25">
        <v>46.8</v>
      </c>
      <c r="H2" s="24">
        <v>8.2</v>
      </c>
      <c r="I2" s="25">
        <v>4.82</v>
      </c>
      <c r="J2" s="26">
        <v>2</v>
      </c>
      <c r="K2" s="27">
        <v>48.9</v>
      </c>
      <c r="L2" s="23">
        <f>IF(F2&lt;&gt;0,INT(20.0479*(16.76-F2)^1.835),0)</f>
        <v>650</v>
      </c>
      <c r="M2" s="23">
        <f>IF(G2&lt;&gt;0,INT(7.86*(G2-7.95)^1.1),0)</f>
        <v>440</v>
      </c>
      <c r="N2" s="23">
        <f>IF(H2&lt;&gt;0,INT(46.0849*(12.76-H2)^1.81),0)</f>
        <v>718</v>
      </c>
      <c r="O2" s="23">
        <f>IF(I2&lt;&gt;0,INT(0.188807*((I2*100)-210)^1.41),0)</f>
        <v>511</v>
      </c>
      <c r="P2" s="23">
        <f>IF(J2+K2&lt;&gt;0,INT(0.11193*(254-((J2*60)+K2))^1.88),0)</f>
        <v>475</v>
      </c>
    </row>
    <row r="3" spans="1:16" ht="11.25">
      <c r="A3" s="20">
        <v>2</v>
      </c>
      <c r="B3" s="3">
        <f t="shared" si="0"/>
        <v>2500</v>
      </c>
      <c r="C3" s="20" t="s">
        <v>56</v>
      </c>
      <c r="D3" s="13">
        <v>1989</v>
      </c>
      <c r="E3" s="13" t="s">
        <v>55</v>
      </c>
      <c r="F3" s="24">
        <v>9.8</v>
      </c>
      <c r="G3" s="25">
        <v>29.32</v>
      </c>
      <c r="H3" s="24">
        <v>8.5</v>
      </c>
      <c r="I3" s="25">
        <v>4.53</v>
      </c>
      <c r="J3" s="26">
        <v>2</v>
      </c>
      <c r="K3" s="27">
        <v>46.9</v>
      </c>
      <c r="L3" s="23">
        <f aca="true" t="shared" si="1" ref="L3:L26">IF(F3&lt;&gt;0,INT(20.0479*(16.76-F3)^1.835),0)</f>
        <v>705</v>
      </c>
      <c r="M3" s="23">
        <f aca="true" t="shared" si="2" ref="M3:M26">IF(G3&lt;&gt;0,INT(7.86*(G3-7.95)^1.1),0)</f>
        <v>228</v>
      </c>
      <c r="N3" s="23">
        <f aca="true" t="shared" si="3" ref="N3:N26">IF(H3&lt;&gt;0,INT(46.0849*(12.76-H3)^1.81),0)</f>
        <v>635</v>
      </c>
      <c r="O3" s="23">
        <f aca="true" t="shared" si="4" ref="O3:O26">IF(I3&lt;&gt;0,INT(0.188807*((I3*100)-210)^1.41),0)</f>
        <v>436</v>
      </c>
      <c r="P3" s="23">
        <f aca="true" t="shared" si="5" ref="P3:P26">IF(J3+K3&lt;&gt;0,INT(0.11193*(254-((J3*60)+K3))^1.88),0)</f>
        <v>496</v>
      </c>
    </row>
    <row r="4" spans="1:16" ht="11.25">
      <c r="A4" s="20">
        <v>3</v>
      </c>
      <c r="B4" s="3">
        <f>SUM(L4:P4)</f>
        <v>2173</v>
      </c>
      <c r="C4" s="20" t="s">
        <v>10</v>
      </c>
      <c r="D4" s="13">
        <v>1989</v>
      </c>
      <c r="E4" s="13" t="s">
        <v>12</v>
      </c>
      <c r="F4" s="24">
        <v>10.8</v>
      </c>
      <c r="G4" s="25">
        <v>41.89</v>
      </c>
      <c r="H4" s="24">
        <v>9.1</v>
      </c>
      <c r="I4" s="25">
        <v>3.92</v>
      </c>
      <c r="J4" s="26">
        <v>2</v>
      </c>
      <c r="K4" s="27">
        <v>47.3</v>
      </c>
      <c r="L4" s="23">
        <f t="shared" si="1"/>
        <v>530</v>
      </c>
      <c r="M4" s="23">
        <f t="shared" si="2"/>
        <v>379</v>
      </c>
      <c r="N4" s="23">
        <f t="shared" si="3"/>
        <v>482</v>
      </c>
      <c r="O4" s="23">
        <f t="shared" si="4"/>
        <v>290</v>
      </c>
      <c r="P4" s="23">
        <f t="shared" si="5"/>
        <v>492</v>
      </c>
    </row>
    <row r="5" spans="1:16" ht="11.25">
      <c r="A5" s="20">
        <v>4</v>
      </c>
      <c r="B5" s="3">
        <f t="shared" si="0"/>
        <v>2149</v>
      </c>
      <c r="C5" s="20" t="s">
        <v>13</v>
      </c>
      <c r="D5" s="13">
        <v>1989</v>
      </c>
      <c r="E5" s="13" t="s">
        <v>12</v>
      </c>
      <c r="F5" s="24">
        <v>10.2</v>
      </c>
      <c r="G5" s="25">
        <v>28.48</v>
      </c>
      <c r="H5" s="24">
        <v>9</v>
      </c>
      <c r="I5" s="25">
        <v>3.85</v>
      </c>
      <c r="J5" s="26">
        <v>2</v>
      </c>
      <c r="K5" s="27">
        <v>44.8</v>
      </c>
      <c r="L5" s="23">
        <f t="shared" si="1"/>
        <v>632</v>
      </c>
      <c r="M5" s="23">
        <f t="shared" si="2"/>
        <v>218</v>
      </c>
      <c r="N5" s="23">
        <f t="shared" si="3"/>
        <v>506</v>
      </c>
      <c r="O5" s="23">
        <f t="shared" si="4"/>
        <v>274</v>
      </c>
      <c r="P5" s="23">
        <f t="shared" si="5"/>
        <v>519</v>
      </c>
    </row>
    <row r="6" spans="1:16" ht="11.25">
      <c r="A6" s="20">
        <v>5</v>
      </c>
      <c r="B6" s="3">
        <f t="shared" si="0"/>
        <v>2088</v>
      </c>
      <c r="C6" s="20" t="s">
        <v>72</v>
      </c>
      <c r="D6" s="13">
        <v>1989</v>
      </c>
      <c r="E6" s="13" t="s">
        <v>34</v>
      </c>
      <c r="F6" s="24">
        <v>11.9</v>
      </c>
      <c r="G6" s="25">
        <v>41.39</v>
      </c>
      <c r="H6" s="24">
        <v>9.3</v>
      </c>
      <c r="I6" s="25">
        <v>4.23</v>
      </c>
      <c r="J6" s="26">
        <v>2</v>
      </c>
      <c r="K6" s="27">
        <v>41.7</v>
      </c>
      <c r="L6" s="23">
        <f t="shared" si="1"/>
        <v>364</v>
      </c>
      <c r="M6" s="23">
        <f t="shared" si="2"/>
        <v>373</v>
      </c>
      <c r="N6" s="23">
        <f t="shared" si="3"/>
        <v>435</v>
      </c>
      <c r="O6" s="23">
        <f t="shared" si="4"/>
        <v>362</v>
      </c>
      <c r="P6" s="23">
        <f t="shared" si="5"/>
        <v>554</v>
      </c>
    </row>
    <row r="7" spans="1:16" ht="11.25">
      <c r="A7" s="20">
        <v>6</v>
      </c>
      <c r="B7" s="3">
        <f t="shared" si="0"/>
        <v>2074</v>
      </c>
      <c r="C7" s="20" t="s">
        <v>35</v>
      </c>
      <c r="D7" s="13">
        <v>1989</v>
      </c>
      <c r="E7" s="13" t="s">
        <v>34</v>
      </c>
      <c r="F7" s="24">
        <v>11.6</v>
      </c>
      <c r="G7" s="25">
        <v>43.04</v>
      </c>
      <c r="H7" s="24">
        <v>9</v>
      </c>
      <c r="I7" s="25">
        <v>4.12</v>
      </c>
      <c r="J7" s="26">
        <v>2</v>
      </c>
      <c r="K7" s="27">
        <v>53.1</v>
      </c>
      <c r="L7" s="23">
        <f t="shared" si="1"/>
        <v>407</v>
      </c>
      <c r="M7" s="23">
        <f t="shared" si="2"/>
        <v>393</v>
      </c>
      <c r="N7" s="23">
        <f t="shared" si="3"/>
        <v>506</v>
      </c>
      <c r="O7" s="23">
        <f t="shared" si="4"/>
        <v>336</v>
      </c>
      <c r="P7" s="23">
        <f t="shared" si="5"/>
        <v>432</v>
      </c>
    </row>
    <row r="8" spans="1:16" ht="11.25">
      <c r="A8" s="20">
        <v>7</v>
      </c>
      <c r="B8" s="3">
        <f t="shared" si="0"/>
        <v>2057</v>
      </c>
      <c r="C8" s="20" t="s">
        <v>30</v>
      </c>
      <c r="D8" s="13">
        <v>1991</v>
      </c>
      <c r="E8" s="13" t="s">
        <v>28</v>
      </c>
      <c r="F8" s="24">
        <v>11.8</v>
      </c>
      <c r="G8" s="25">
        <v>34.38</v>
      </c>
      <c r="H8" s="24">
        <v>8.7</v>
      </c>
      <c r="I8" s="25">
        <v>3.96</v>
      </c>
      <c r="J8" s="26">
        <v>2</v>
      </c>
      <c r="K8" s="27">
        <v>45.6</v>
      </c>
      <c r="L8" s="23">
        <f t="shared" si="1"/>
        <v>378</v>
      </c>
      <c r="M8" s="23">
        <f t="shared" si="2"/>
        <v>288</v>
      </c>
      <c r="N8" s="23">
        <f t="shared" si="3"/>
        <v>582</v>
      </c>
      <c r="O8" s="23">
        <f t="shared" si="4"/>
        <v>299</v>
      </c>
      <c r="P8" s="23">
        <f t="shared" si="5"/>
        <v>510</v>
      </c>
    </row>
    <row r="9" spans="1:16" ht="11.25">
      <c r="A9" s="20">
        <v>8</v>
      </c>
      <c r="B9" s="3">
        <f t="shared" si="0"/>
        <v>2023</v>
      </c>
      <c r="C9" s="20" t="s">
        <v>52</v>
      </c>
      <c r="D9" s="13">
        <v>1989</v>
      </c>
      <c r="E9" s="13" t="s">
        <v>47</v>
      </c>
      <c r="F9" s="24">
        <v>11.3</v>
      </c>
      <c r="G9" s="25">
        <v>39.24</v>
      </c>
      <c r="H9" s="24">
        <v>8.8</v>
      </c>
      <c r="I9" s="25">
        <v>4.31</v>
      </c>
      <c r="J9" s="26">
        <v>3</v>
      </c>
      <c r="K9" s="27">
        <v>8.8</v>
      </c>
      <c r="L9" s="23">
        <f t="shared" si="1"/>
        <v>451</v>
      </c>
      <c r="M9" s="23">
        <f t="shared" si="2"/>
        <v>347</v>
      </c>
      <c r="N9" s="23">
        <f t="shared" si="3"/>
        <v>556</v>
      </c>
      <c r="O9" s="23">
        <f t="shared" si="4"/>
        <v>381</v>
      </c>
      <c r="P9" s="23">
        <f t="shared" si="5"/>
        <v>288</v>
      </c>
    </row>
    <row r="10" spans="1:16" ht="11.25">
      <c r="A10" s="20">
        <v>9</v>
      </c>
      <c r="B10" s="3">
        <f t="shared" si="0"/>
        <v>1939</v>
      </c>
      <c r="C10" s="20" t="s">
        <v>14</v>
      </c>
      <c r="D10" s="13">
        <v>1990</v>
      </c>
      <c r="E10" s="13" t="s">
        <v>12</v>
      </c>
      <c r="F10" s="24">
        <v>11.3</v>
      </c>
      <c r="G10" s="25">
        <v>30.41</v>
      </c>
      <c r="H10" s="24">
        <v>9.1</v>
      </c>
      <c r="I10" s="25">
        <v>3.77</v>
      </c>
      <c r="J10" s="26">
        <v>2</v>
      </c>
      <c r="K10" s="27">
        <v>45.7</v>
      </c>
      <c r="L10" s="23">
        <f t="shared" si="1"/>
        <v>451</v>
      </c>
      <c r="M10" s="23">
        <f t="shared" si="2"/>
        <v>240</v>
      </c>
      <c r="N10" s="23">
        <f t="shared" si="3"/>
        <v>482</v>
      </c>
      <c r="O10" s="23">
        <f t="shared" si="4"/>
        <v>257</v>
      </c>
      <c r="P10" s="23">
        <f t="shared" si="5"/>
        <v>509</v>
      </c>
    </row>
    <row r="11" spans="1:16" ht="11.25">
      <c r="A11" s="20">
        <v>10</v>
      </c>
      <c r="B11" s="3">
        <f t="shared" si="0"/>
        <v>1897</v>
      </c>
      <c r="C11" s="20" t="s">
        <v>68</v>
      </c>
      <c r="D11" s="13">
        <v>1989</v>
      </c>
      <c r="E11" s="13" t="s">
        <v>67</v>
      </c>
      <c r="F11" s="24">
        <v>12.5</v>
      </c>
      <c r="G11" s="25">
        <v>36.07</v>
      </c>
      <c r="H11" s="24">
        <v>9</v>
      </c>
      <c r="I11" s="25">
        <v>4</v>
      </c>
      <c r="J11" s="26">
        <v>2</v>
      </c>
      <c r="K11" s="27">
        <v>47.6</v>
      </c>
      <c r="L11" s="23">
        <f t="shared" si="1"/>
        <v>286</v>
      </c>
      <c r="M11" s="23">
        <f t="shared" si="2"/>
        <v>308</v>
      </c>
      <c r="N11" s="23">
        <f t="shared" si="3"/>
        <v>506</v>
      </c>
      <c r="O11" s="23">
        <f t="shared" si="4"/>
        <v>308</v>
      </c>
      <c r="P11" s="23">
        <f t="shared" si="5"/>
        <v>489</v>
      </c>
    </row>
    <row r="12" spans="1:16" ht="11.25">
      <c r="A12" s="20">
        <v>11</v>
      </c>
      <c r="B12" s="3">
        <f t="shared" si="0"/>
        <v>1878</v>
      </c>
      <c r="C12" s="20" t="s">
        <v>69</v>
      </c>
      <c r="D12" s="13">
        <v>1989</v>
      </c>
      <c r="E12" s="13" t="s">
        <v>67</v>
      </c>
      <c r="F12" s="24">
        <v>12.9</v>
      </c>
      <c r="G12" s="25">
        <v>37.08</v>
      </c>
      <c r="H12" s="24">
        <v>9</v>
      </c>
      <c r="I12" s="25">
        <v>4.04</v>
      </c>
      <c r="J12" s="26">
        <v>2</v>
      </c>
      <c r="K12" s="27">
        <v>46.9</v>
      </c>
      <c r="L12" s="23">
        <f t="shared" si="1"/>
        <v>239</v>
      </c>
      <c r="M12" s="23">
        <f t="shared" si="2"/>
        <v>320</v>
      </c>
      <c r="N12" s="23">
        <f t="shared" si="3"/>
        <v>506</v>
      </c>
      <c r="O12" s="23">
        <f t="shared" si="4"/>
        <v>317</v>
      </c>
      <c r="P12" s="23">
        <f t="shared" si="5"/>
        <v>496</v>
      </c>
    </row>
    <row r="13" spans="1:16" ht="11.25">
      <c r="A13" s="20">
        <v>12</v>
      </c>
      <c r="B13" s="3">
        <f t="shared" si="0"/>
        <v>1565</v>
      </c>
      <c r="C13" s="20" t="s">
        <v>37</v>
      </c>
      <c r="D13" s="13">
        <v>1990</v>
      </c>
      <c r="E13" s="13" t="s">
        <v>34</v>
      </c>
      <c r="F13" s="24">
        <v>12.4</v>
      </c>
      <c r="G13" s="25">
        <v>31.72</v>
      </c>
      <c r="H13" s="24">
        <v>9.6</v>
      </c>
      <c r="I13" s="25">
        <v>3.16</v>
      </c>
      <c r="J13" s="26">
        <v>2</v>
      </c>
      <c r="K13" s="27">
        <v>45.9</v>
      </c>
      <c r="L13" s="23">
        <f t="shared" si="1"/>
        <v>298</v>
      </c>
      <c r="M13" s="23">
        <f t="shared" si="2"/>
        <v>256</v>
      </c>
      <c r="N13" s="23">
        <f t="shared" si="3"/>
        <v>369</v>
      </c>
      <c r="O13" s="23">
        <f t="shared" si="4"/>
        <v>135</v>
      </c>
      <c r="P13" s="23">
        <f t="shared" si="5"/>
        <v>507</v>
      </c>
    </row>
    <row r="14" spans="1:16" ht="11.25">
      <c r="A14" s="20">
        <v>13</v>
      </c>
      <c r="B14" s="3">
        <f t="shared" si="0"/>
        <v>1534</v>
      </c>
      <c r="C14" s="20" t="s">
        <v>36</v>
      </c>
      <c r="D14" s="13">
        <v>1989</v>
      </c>
      <c r="E14" s="13" t="s">
        <v>34</v>
      </c>
      <c r="F14" s="24">
        <v>13.4</v>
      </c>
      <c r="G14" s="25">
        <v>37.34</v>
      </c>
      <c r="H14" s="24">
        <v>9.7</v>
      </c>
      <c r="I14" s="25">
        <v>3.58</v>
      </c>
      <c r="J14" s="26">
        <v>2</v>
      </c>
      <c r="K14" s="27">
        <v>50.2</v>
      </c>
      <c r="L14" s="23">
        <f t="shared" si="1"/>
        <v>185</v>
      </c>
      <c r="M14" s="23">
        <f t="shared" si="2"/>
        <v>323</v>
      </c>
      <c r="N14" s="23">
        <f t="shared" si="3"/>
        <v>348</v>
      </c>
      <c r="O14" s="23">
        <f t="shared" si="4"/>
        <v>216</v>
      </c>
      <c r="P14" s="23">
        <f t="shared" si="5"/>
        <v>462</v>
      </c>
    </row>
    <row r="15" spans="1:16" ht="11.25">
      <c r="A15" s="20">
        <v>14</v>
      </c>
      <c r="B15" s="3">
        <f t="shared" si="0"/>
        <v>1447</v>
      </c>
      <c r="C15" s="20" t="s">
        <v>73</v>
      </c>
      <c r="D15" s="13">
        <v>1990</v>
      </c>
      <c r="E15" s="13" t="s">
        <v>47</v>
      </c>
      <c r="F15" s="24">
        <v>12.5</v>
      </c>
      <c r="G15" s="25">
        <v>23.73</v>
      </c>
      <c r="H15" s="24">
        <v>9</v>
      </c>
      <c r="I15" s="25">
        <v>3.92</v>
      </c>
      <c r="J15" s="26">
        <v>3</v>
      </c>
      <c r="K15" s="27">
        <v>20</v>
      </c>
      <c r="L15" s="23">
        <f t="shared" si="1"/>
        <v>286</v>
      </c>
      <c r="M15" s="23">
        <f t="shared" si="2"/>
        <v>163</v>
      </c>
      <c r="N15" s="23">
        <f t="shared" si="3"/>
        <v>506</v>
      </c>
      <c r="O15" s="23">
        <f t="shared" si="4"/>
        <v>290</v>
      </c>
      <c r="P15" s="23">
        <f t="shared" si="5"/>
        <v>202</v>
      </c>
    </row>
    <row r="16" spans="1:16" ht="11.25">
      <c r="A16" s="20">
        <v>15</v>
      </c>
      <c r="B16" s="3">
        <f t="shared" si="0"/>
        <v>1393</v>
      </c>
      <c r="C16" s="20" t="s">
        <v>38</v>
      </c>
      <c r="D16" s="13">
        <v>1989</v>
      </c>
      <c r="E16" s="13" t="s">
        <v>34</v>
      </c>
      <c r="F16" s="24">
        <v>13.5</v>
      </c>
      <c r="G16" s="25">
        <v>34.6</v>
      </c>
      <c r="H16" s="24">
        <v>9.7</v>
      </c>
      <c r="I16" s="25">
        <v>3.59</v>
      </c>
      <c r="J16" s="26">
        <v>3</v>
      </c>
      <c r="K16" s="27">
        <v>0.3</v>
      </c>
      <c r="L16" s="23">
        <f t="shared" si="1"/>
        <v>175</v>
      </c>
      <c r="M16" s="23">
        <f t="shared" si="2"/>
        <v>290</v>
      </c>
      <c r="N16" s="23">
        <f t="shared" si="3"/>
        <v>348</v>
      </c>
      <c r="O16" s="23">
        <f t="shared" si="4"/>
        <v>218</v>
      </c>
      <c r="P16" s="23">
        <f t="shared" si="5"/>
        <v>362</v>
      </c>
    </row>
    <row r="17" spans="1:16" ht="11.25">
      <c r="A17" s="20">
        <v>16</v>
      </c>
      <c r="B17" s="3">
        <f t="shared" si="0"/>
        <v>1383</v>
      </c>
      <c r="C17" s="20" t="s">
        <v>39</v>
      </c>
      <c r="D17" s="13">
        <v>1989</v>
      </c>
      <c r="E17" s="13" t="s">
        <v>34</v>
      </c>
      <c r="F17" s="24">
        <v>14.6</v>
      </c>
      <c r="G17" s="25">
        <v>42.73</v>
      </c>
      <c r="H17" s="24">
        <v>9.7</v>
      </c>
      <c r="I17" s="25">
        <v>3.41</v>
      </c>
      <c r="J17" s="26">
        <v>2</v>
      </c>
      <c r="K17" s="27">
        <v>58.2</v>
      </c>
      <c r="L17" s="23">
        <f t="shared" si="1"/>
        <v>82</v>
      </c>
      <c r="M17" s="23">
        <f t="shared" si="2"/>
        <v>389</v>
      </c>
      <c r="N17" s="23">
        <f t="shared" si="3"/>
        <v>348</v>
      </c>
      <c r="O17" s="23">
        <f t="shared" si="4"/>
        <v>182</v>
      </c>
      <c r="P17" s="23">
        <f t="shared" si="5"/>
        <v>382</v>
      </c>
    </row>
    <row r="18" spans="1:16" ht="11.25">
      <c r="A18" s="20">
        <v>17</v>
      </c>
      <c r="B18" s="3">
        <f t="shared" si="0"/>
        <v>1367</v>
      </c>
      <c r="C18" s="20" t="s">
        <v>50</v>
      </c>
      <c r="D18" s="13">
        <v>1989</v>
      </c>
      <c r="E18" s="13" t="s">
        <v>47</v>
      </c>
      <c r="F18" s="24">
        <v>13.4</v>
      </c>
      <c r="G18" s="25">
        <v>21.58</v>
      </c>
      <c r="H18" s="24">
        <v>9.6</v>
      </c>
      <c r="I18" s="25">
        <v>3.72</v>
      </c>
      <c r="J18" s="26">
        <v>2</v>
      </c>
      <c r="K18" s="27">
        <v>53.5</v>
      </c>
      <c r="L18" s="23">
        <f t="shared" si="1"/>
        <v>185</v>
      </c>
      <c r="M18" s="23">
        <f t="shared" si="2"/>
        <v>139</v>
      </c>
      <c r="N18" s="23">
        <f t="shared" si="3"/>
        <v>369</v>
      </c>
      <c r="O18" s="23">
        <f t="shared" si="4"/>
        <v>246</v>
      </c>
      <c r="P18" s="23">
        <f t="shared" si="5"/>
        <v>428</v>
      </c>
    </row>
    <row r="19" spans="1:16" ht="11.25">
      <c r="A19" s="20">
        <v>18</v>
      </c>
      <c r="B19" s="3">
        <f t="shared" si="0"/>
        <v>1229</v>
      </c>
      <c r="C19" s="20" t="s">
        <v>51</v>
      </c>
      <c r="D19" s="13">
        <v>1989</v>
      </c>
      <c r="E19" s="13" t="s">
        <v>47</v>
      </c>
      <c r="F19" s="24">
        <v>13.8</v>
      </c>
      <c r="G19" s="25">
        <v>26.95</v>
      </c>
      <c r="H19" s="24">
        <v>10</v>
      </c>
      <c r="I19" s="25">
        <v>3.66</v>
      </c>
      <c r="J19" s="26">
        <v>3</v>
      </c>
      <c r="K19" s="27">
        <v>0.4</v>
      </c>
      <c r="L19" s="23">
        <f t="shared" si="1"/>
        <v>146</v>
      </c>
      <c r="M19" s="23">
        <f t="shared" si="2"/>
        <v>200</v>
      </c>
      <c r="N19" s="23">
        <f t="shared" si="3"/>
        <v>289</v>
      </c>
      <c r="O19" s="23">
        <f t="shared" si="4"/>
        <v>233</v>
      </c>
      <c r="P19" s="23">
        <f t="shared" si="5"/>
        <v>361</v>
      </c>
    </row>
    <row r="20" spans="1:16" ht="11.25">
      <c r="A20" s="20">
        <v>19</v>
      </c>
      <c r="B20" s="3">
        <f t="shared" si="0"/>
        <v>1195</v>
      </c>
      <c r="C20" s="20" t="s">
        <v>29</v>
      </c>
      <c r="D20" s="13">
        <v>1990</v>
      </c>
      <c r="E20" s="13" t="s">
        <v>28</v>
      </c>
      <c r="F20" s="24">
        <v>13.5</v>
      </c>
      <c r="G20" s="25">
        <v>35.52</v>
      </c>
      <c r="H20" s="24">
        <v>9.5</v>
      </c>
      <c r="I20" s="25">
        <v>3.15</v>
      </c>
      <c r="J20" s="26">
        <v>3</v>
      </c>
      <c r="K20" s="27">
        <v>21</v>
      </c>
      <c r="L20" s="23">
        <f t="shared" si="1"/>
        <v>175</v>
      </c>
      <c r="M20" s="23">
        <f t="shared" si="2"/>
        <v>301</v>
      </c>
      <c r="N20" s="23">
        <f t="shared" si="3"/>
        <v>391</v>
      </c>
      <c r="O20" s="23">
        <f t="shared" si="4"/>
        <v>133</v>
      </c>
      <c r="P20" s="23">
        <f t="shared" si="5"/>
        <v>195</v>
      </c>
    </row>
    <row r="21" spans="1:16" ht="11.25">
      <c r="A21" s="20">
        <v>20</v>
      </c>
      <c r="B21" s="3">
        <f t="shared" si="0"/>
        <v>1092</v>
      </c>
      <c r="C21" s="20" t="s">
        <v>26</v>
      </c>
      <c r="D21" s="13">
        <v>1992</v>
      </c>
      <c r="E21" s="13" t="s">
        <v>19</v>
      </c>
      <c r="F21" s="24">
        <v>13.7</v>
      </c>
      <c r="G21" s="25">
        <v>23.95</v>
      </c>
      <c r="H21" s="24">
        <v>10.1</v>
      </c>
      <c r="I21" s="25">
        <v>3.28</v>
      </c>
      <c r="J21" s="26">
        <v>3</v>
      </c>
      <c r="K21" s="27">
        <v>2.3</v>
      </c>
      <c r="L21" s="23">
        <f t="shared" si="1"/>
        <v>156</v>
      </c>
      <c r="M21" s="23">
        <f t="shared" si="2"/>
        <v>165</v>
      </c>
      <c r="N21" s="23">
        <f t="shared" si="3"/>
        <v>270</v>
      </c>
      <c r="O21" s="23">
        <f t="shared" si="4"/>
        <v>157</v>
      </c>
      <c r="P21" s="23">
        <f t="shared" si="5"/>
        <v>344</v>
      </c>
    </row>
    <row r="22" spans="1:16" ht="11.25">
      <c r="A22" s="20">
        <v>21</v>
      </c>
      <c r="B22" s="3">
        <f t="shared" si="0"/>
        <v>1017</v>
      </c>
      <c r="C22" s="20" t="s">
        <v>63</v>
      </c>
      <c r="D22" s="13">
        <v>1989</v>
      </c>
      <c r="E22" s="13" t="s">
        <v>58</v>
      </c>
      <c r="F22" s="24">
        <v>13.1</v>
      </c>
      <c r="G22" s="25">
        <v>22.3</v>
      </c>
      <c r="H22" s="24">
        <v>9.9</v>
      </c>
      <c r="I22" s="25">
        <v>3.48</v>
      </c>
      <c r="J22" s="26">
        <v>3</v>
      </c>
      <c r="K22" s="27">
        <v>27.8</v>
      </c>
      <c r="L22" s="23">
        <f t="shared" si="1"/>
        <v>216</v>
      </c>
      <c r="M22" s="23">
        <f t="shared" si="2"/>
        <v>147</v>
      </c>
      <c r="N22" s="23">
        <f t="shared" si="3"/>
        <v>308</v>
      </c>
      <c r="O22" s="23">
        <f t="shared" si="4"/>
        <v>196</v>
      </c>
      <c r="P22" s="23">
        <f t="shared" si="5"/>
        <v>150</v>
      </c>
    </row>
    <row r="23" spans="1:16" ht="11.25">
      <c r="A23" s="20">
        <v>22</v>
      </c>
      <c r="B23" s="3">
        <f t="shared" si="0"/>
        <v>961</v>
      </c>
      <c r="C23" s="20" t="s">
        <v>27</v>
      </c>
      <c r="D23" s="13">
        <v>1989</v>
      </c>
      <c r="E23" s="13" t="s">
        <v>28</v>
      </c>
      <c r="F23" s="24">
        <v>14.3</v>
      </c>
      <c r="G23" s="25">
        <v>33.14</v>
      </c>
      <c r="H23" s="24">
        <v>10.3</v>
      </c>
      <c r="I23" s="25">
        <v>3.42</v>
      </c>
      <c r="J23" s="26">
        <v>3</v>
      </c>
      <c r="K23" s="27">
        <v>25.5</v>
      </c>
      <c r="L23" s="23">
        <f t="shared" si="1"/>
        <v>104</v>
      </c>
      <c r="M23" s="23">
        <f t="shared" si="2"/>
        <v>273</v>
      </c>
      <c r="N23" s="23">
        <f t="shared" si="3"/>
        <v>235</v>
      </c>
      <c r="O23" s="23">
        <f t="shared" si="4"/>
        <v>184</v>
      </c>
      <c r="P23" s="23">
        <f t="shared" si="5"/>
        <v>165</v>
      </c>
    </row>
    <row r="24" spans="1:16" ht="11.25">
      <c r="A24" s="20">
        <v>23</v>
      </c>
      <c r="B24" s="3">
        <f t="shared" si="0"/>
        <v>831</v>
      </c>
      <c r="C24" s="20" t="s">
        <v>46</v>
      </c>
      <c r="D24" s="13">
        <v>1990</v>
      </c>
      <c r="E24" s="13" t="s">
        <v>45</v>
      </c>
      <c r="F24" s="24">
        <v>13.9</v>
      </c>
      <c r="G24" s="25">
        <v>18.31</v>
      </c>
      <c r="H24" s="24">
        <v>10.3</v>
      </c>
      <c r="I24" s="25">
        <v>3.48</v>
      </c>
      <c r="J24" s="26">
        <v>3</v>
      </c>
      <c r="K24" s="27">
        <v>26.1</v>
      </c>
      <c r="L24" s="23">
        <f t="shared" si="1"/>
        <v>137</v>
      </c>
      <c r="M24" s="23">
        <f t="shared" si="2"/>
        <v>102</v>
      </c>
      <c r="N24" s="23">
        <f t="shared" si="3"/>
        <v>235</v>
      </c>
      <c r="O24" s="23">
        <f t="shared" si="4"/>
        <v>196</v>
      </c>
      <c r="P24" s="23">
        <f t="shared" si="5"/>
        <v>161</v>
      </c>
    </row>
    <row r="25" spans="1:16" ht="11.25">
      <c r="A25" s="20">
        <v>24</v>
      </c>
      <c r="B25" s="3">
        <f t="shared" si="0"/>
        <v>767</v>
      </c>
      <c r="C25" s="20" t="s">
        <v>64</v>
      </c>
      <c r="D25" s="13">
        <v>1989</v>
      </c>
      <c r="E25" s="13" t="s">
        <v>58</v>
      </c>
      <c r="F25" s="24">
        <v>14</v>
      </c>
      <c r="G25" s="25">
        <v>10.35</v>
      </c>
      <c r="H25" s="24">
        <v>10.1</v>
      </c>
      <c r="I25" s="25">
        <v>3.32</v>
      </c>
      <c r="J25" s="26">
        <v>3</v>
      </c>
      <c r="K25" s="27">
        <v>22.7</v>
      </c>
      <c r="L25" s="23">
        <f t="shared" si="1"/>
        <v>129</v>
      </c>
      <c r="M25" s="23">
        <f t="shared" si="2"/>
        <v>20</v>
      </c>
      <c r="N25" s="23">
        <f t="shared" si="3"/>
        <v>270</v>
      </c>
      <c r="O25" s="23">
        <f t="shared" si="4"/>
        <v>165</v>
      </c>
      <c r="P25" s="23">
        <f t="shared" si="5"/>
        <v>183</v>
      </c>
    </row>
    <row r="26" spans="1:16" ht="11.25">
      <c r="A26" s="20">
        <v>25</v>
      </c>
      <c r="B26" s="3">
        <f t="shared" si="0"/>
        <v>389</v>
      </c>
      <c r="C26" s="20" t="s">
        <v>53</v>
      </c>
      <c r="D26" s="13">
        <v>1990</v>
      </c>
      <c r="E26" s="13" t="s">
        <v>47</v>
      </c>
      <c r="F26" s="24">
        <v>15.7</v>
      </c>
      <c r="G26" s="25">
        <v>11.43</v>
      </c>
      <c r="H26" s="24">
        <v>11.4</v>
      </c>
      <c r="I26" s="25">
        <v>2.77</v>
      </c>
      <c r="J26" s="26">
        <v>3</v>
      </c>
      <c r="K26" s="27">
        <v>22.1</v>
      </c>
      <c r="L26" s="23">
        <f t="shared" si="1"/>
        <v>22</v>
      </c>
      <c r="M26" s="23">
        <f t="shared" si="2"/>
        <v>30</v>
      </c>
      <c r="N26" s="23">
        <f t="shared" si="3"/>
        <v>80</v>
      </c>
      <c r="O26" s="23">
        <f t="shared" si="4"/>
        <v>70</v>
      </c>
      <c r="P26" s="23">
        <f t="shared" si="5"/>
        <v>187</v>
      </c>
    </row>
  </sheetData>
  <sheetProtection sheet="1" objects="1" scenarios="1"/>
  <printOptions gridLines="1"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Václav Klvaňa</dc:creator>
  <cp:keywords/>
  <dc:description/>
  <cp:lastModifiedBy>ZŠ Dobiášova</cp:lastModifiedBy>
  <cp:lastPrinted>2002-09-14T11:49:56Z</cp:lastPrinted>
  <dcterms:created xsi:type="dcterms:W3CDTF">1999-09-07T09:08:34Z</dcterms:created>
  <dcterms:modified xsi:type="dcterms:W3CDTF">2002-11-17T08:07:14Z</dcterms:modified>
  <cp:category/>
  <cp:version/>
  <cp:contentType/>
  <cp:contentStatus/>
</cp:coreProperties>
</file>