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7boj-ženy-el" sheetId="1" r:id="rId1"/>
    <sheet name="st.žákyně" sheetId="2" r:id="rId2"/>
  </sheets>
  <definedNames/>
  <calcPr fullCalcOnLoad="1"/>
</workbook>
</file>

<file path=xl/sharedStrings.xml><?xml version="1.0" encoding="utf-8"?>
<sst xmlns="http://schemas.openxmlformats.org/spreadsheetml/2006/main" count="140" uniqueCount="53">
  <si>
    <t xml:space="preserve"> Dálka</t>
  </si>
  <si>
    <t xml:space="preserve"> Koule</t>
  </si>
  <si>
    <t>Výška</t>
  </si>
  <si>
    <t xml:space="preserve"> Oštěp</t>
  </si>
  <si>
    <t>CELKEM</t>
  </si>
  <si>
    <t>Jméno</t>
  </si>
  <si>
    <t>čas</t>
  </si>
  <si>
    <t>body</t>
  </si>
  <si>
    <t>cm</t>
  </si>
  <si>
    <t>m</t>
  </si>
  <si>
    <t>bodů</t>
  </si>
  <si>
    <t>2.</t>
  </si>
  <si>
    <t>klub</t>
  </si>
  <si>
    <t>ACCL</t>
  </si>
  <si>
    <t>100m přek.</t>
  </si>
  <si>
    <t>Ženy - sedmiboj, elektrické měření časů</t>
  </si>
  <si>
    <t>200m</t>
  </si>
  <si>
    <t>800m</t>
  </si>
  <si>
    <t xml:space="preserve"> </t>
  </si>
  <si>
    <t>Starší žákyně - sedmiboj, elektrické měření časů</t>
  </si>
  <si>
    <t>150 m</t>
  </si>
  <si>
    <t>TJ Rumburk</t>
  </si>
  <si>
    <t>ABK Liberec</t>
  </si>
  <si>
    <t>Svitáková Alena</t>
  </si>
  <si>
    <t>Grulichová Gabriela</t>
  </si>
  <si>
    <t>Slaměná Ivana</t>
  </si>
  <si>
    <t>Čančíková Terezie</t>
  </si>
  <si>
    <t>Königová Lucie</t>
  </si>
  <si>
    <t>Filipová Eva</t>
  </si>
  <si>
    <t>Schneebergerová Jana</t>
  </si>
  <si>
    <t>Kubišová Tereza</t>
  </si>
  <si>
    <t>Zelenková Pavlína</t>
  </si>
  <si>
    <t>Červenková Michaela</t>
  </si>
  <si>
    <t>ŠSK Č. Kamenice</t>
  </si>
  <si>
    <t>Babůrková Kristýna</t>
  </si>
  <si>
    <t>Pečenková Klára</t>
  </si>
  <si>
    <t>Šponarová Zuzana</t>
  </si>
  <si>
    <t>Kráglová Hedvika</t>
  </si>
  <si>
    <t>Dráhová Věra</t>
  </si>
  <si>
    <t>Kulhánková Petra</t>
  </si>
  <si>
    <t>Nováková Klára</t>
  </si>
  <si>
    <t>ženy</t>
  </si>
  <si>
    <t>juniorky</t>
  </si>
  <si>
    <t>dorostenky</t>
  </si>
  <si>
    <t>starší žákyně</t>
  </si>
  <si>
    <t>1.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</si>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</sst>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24"/>
      <name val="Arial"/>
      <family val="0"/>
    </font>
    <font>
      <b/>
      <sz val="2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/>
    </xf>
    <xf numFmtId="2" fontId="0" fillId="0" borderId="0" xfId="0" applyNumberFormat="1" applyAlignment="1">
      <alignment/>
    </xf>
    <xf numFmtId="2" fontId="3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0" customWidth="1"/>
    <col min="2" max="2" width="23.00390625" style="0" customWidth="1"/>
    <col min="3" max="3" width="7.28125" style="0" customWidth="1"/>
    <col min="4" max="4" width="3.421875" style="0" customWidth="1"/>
    <col min="5" max="5" width="7.57421875" style="0" customWidth="1"/>
    <col min="6" max="6" width="8.00390625" style="0" customWidth="1"/>
    <col min="7" max="7" width="6.8515625" style="0" customWidth="1"/>
    <col min="8" max="8" width="7.8515625" style="0" customWidth="1"/>
    <col min="9" max="9" width="7.57421875" style="0" customWidth="1"/>
    <col min="10" max="10" width="8.28125" style="0" customWidth="1"/>
    <col min="11" max="11" width="7.28125" style="0" customWidth="1"/>
    <col min="12" max="12" width="7.7109375" style="0" customWidth="1"/>
    <col min="13" max="13" width="6.57421875" style="0" customWidth="1"/>
    <col min="14" max="14" width="7.8515625" style="0" customWidth="1"/>
    <col min="15" max="15" width="6.8515625" style="0" customWidth="1"/>
    <col min="16" max="16" width="7.7109375" style="0" customWidth="1"/>
    <col min="17" max="17" width="7.421875" style="0" customWidth="1"/>
    <col min="18" max="18" width="7.8515625" style="0" customWidth="1"/>
  </cols>
  <sheetData>
    <row r="1" spans="1:19" ht="31.5" customHeight="1">
      <c r="A1" s="1"/>
      <c r="B1" s="20" t="s">
        <v>15</v>
      </c>
      <c r="C1" s="19"/>
      <c r="D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2.75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8">
      <c r="A3" s="1"/>
      <c r="B3" s="21" t="s">
        <v>41</v>
      </c>
      <c r="C3" s="9"/>
      <c r="D3" s="9"/>
      <c r="E3" s="10" t="s">
        <v>14</v>
      </c>
      <c r="F3" s="4"/>
      <c r="G3" s="10" t="s">
        <v>2</v>
      </c>
      <c r="H3" s="4"/>
      <c r="I3" s="10" t="s">
        <v>1</v>
      </c>
      <c r="J3" s="4"/>
      <c r="K3" s="11" t="s">
        <v>16</v>
      </c>
      <c r="L3" s="12"/>
      <c r="M3" s="10" t="s">
        <v>0</v>
      </c>
      <c r="N3" s="4"/>
      <c r="O3" s="10" t="s">
        <v>3</v>
      </c>
      <c r="P3" s="4"/>
      <c r="Q3" s="10" t="s">
        <v>17</v>
      </c>
      <c r="R3" s="4"/>
      <c r="S3" s="2" t="s">
        <v>4</v>
      </c>
    </row>
    <row r="4" spans="1:19" ht="12.75">
      <c r="A4" s="1" t="s">
        <v>18</v>
      </c>
      <c r="B4" s="3" t="s">
        <v>5</v>
      </c>
      <c r="C4" s="3" t="s">
        <v>12</v>
      </c>
      <c r="D4" s="3"/>
      <c r="E4" s="4" t="s">
        <v>6</v>
      </c>
      <c r="F4" s="4" t="s">
        <v>7</v>
      </c>
      <c r="G4" s="4" t="s">
        <v>8</v>
      </c>
      <c r="H4" s="4" t="s">
        <v>7</v>
      </c>
      <c r="I4" s="5" t="s">
        <v>9</v>
      </c>
      <c r="J4" s="4" t="s">
        <v>7</v>
      </c>
      <c r="K4" s="4" t="s">
        <v>6</v>
      </c>
      <c r="L4" s="4" t="s">
        <v>7</v>
      </c>
      <c r="M4" s="4" t="s">
        <v>8</v>
      </c>
      <c r="N4" s="4" t="s">
        <v>7</v>
      </c>
      <c r="O4" s="5" t="s">
        <v>9</v>
      </c>
      <c r="P4" s="4" t="s">
        <v>7</v>
      </c>
      <c r="Q4" s="4" t="s">
        <v>6</v>
      </c>
      <c r="R4" s="4" t="s">
        <v>7</v>
      </c>
      <c r="S4" s="5" t="s">
        <v>10</v>
      </c>
    </row>
    <row r="5" spans="1:19" ht="12.75">
      <c r="A5" s="1">
        <v>1</v>
      </c>
      <c r="B5" s="3" t="s">
        <v>24</v>
      </c>
      <c r="C5" s="3" t="s">
        <v>13</v>
      </c>
      <c r="D5" s="9">
        <v>81</v>
      </c>
      <c r="E5" s="6">
        <v>19.41</v>
      </c>
      <c r="F5" s="7">
        <f aca="true" t="shared" si="0" ref="F5:F18">INT(9.23076*(26.7-E5)^1.835)</f>
        <v>353</v>
      </c>
      <c r="G5" s="7">
        <v>130</v>
      </c>
      <c r="H5" s="7">
        <f aca="true" t="shared" si="1" ref="H5:H18">INT(1.84523*(G5-75)^1.348)</f>
        <v>409</v>
      </c>
      <c r="I5" s="6">
        <v>6.1</v>
      </c>
      <c r="J5" s="7">
        <f aca="true" t="shared" si="2" ref="J5:J18">INT(56.0211*(I5-1.5)^1.05)</f>
        <v>278</v>
      </c>
      <c r="K5" s="6">
        <v>29.28</v>
      </c>
      <c r="L5" s="7">
        <f aca="true" t="shared" si="3" ref="L5:L18">INT(4.99087*(42.5-K5)^1.81)</f>
        <v>534</v>
      </c>
      <c r="M5" s="7">
        <v>426</v>
      </c>
      <c r="N5" s="7">
        <f aca="true" t="shared" si="4" ref="N5:N18">INT(0.188807*(M5-210)^1.41)</f>
        <v>369</v>
      </c>
      <c r="O5" s="6">
        <v>15.2</v>
      </c>
      <c r="P5" s="7">
        <f aca="true" t="shared" si="5" ref="P5:P18">INT(15.9803*(O5-3.8)^1.04)</f>
        <v>200</v>
      </c>
      <c r="Q5" s="6">
        <v>160.89</v>
      </c>
      <c r="R5" s="7">
        <f aca="true" t="shared" si="6" ref="R5:R18">INT(0.11193*(254-Q5)^1.88)</f>
        <v>563</v>
      </c>
      <c r="S5" s="8">
        <f aca="true" t="shared" si="7" ref="S5:S18">F5+H5+J5+L5+N5+P5+R5</f>
        <v>2706</v>
      </c>
    </row>
    <row r="6" spans="1:19" ht="12.75">
      <c r="A6" s="1" t="s">
        <v>11</v>
      </c>
      <c r="B6" s="3" t="s">
        <v>23</v>
      </c>
      <c r="C6" s="3" t="s">
        <v>13</v>
      </c>
      <c r="D6" s="9">
        <v>66</v>
      </c>
      <c r="E6" s="6">
        <v>22.17</v>
      </c>
      <c r="F6" s="7">
        <f t="shared" si="0"/>
        <v>147</v>
      </c>
      <c r="G6" s="7">
        <v>115</v>
      </c>
      <c r="H6" s="7">
        <f t="shared" si="1"/>
        <v>266</v>
      </c>
      <c r="I6" s="6">
        <v>6.51</v>
      </c>
      <c r="J6" s="7">
        <f t="shared" si="2"/>
        <v>304</v>
      </c>
      <c r="K6" s="6">
        <v>33.75</v>
      </c>
      <c r="L6" s="7">
        <f t="shared" si="3"/>
        <v>253</v>
      </c>
      <c r="M6" s="7">
        <v>373</v>
      </c>
      <c r="N6" s="7">
        <f t="shared" si="4"/>
        <v>248</v>
      </c>
      <c r="O6" s="6">
        <v>14.13</v>
      </c>
      <c r="P6" s="7">
        <f t="shared" si="5"/>
        <v>181</v>
      </c>
      <c r="Q6" s="6">
        <v>192.24</v>
      </c>
      <c r="R6" s="7">
        <f t="shared" si="6"/>
        <v>260</v>
      </c>
      <c r="S6" s="8">
        <f t="shared" si="7"/>
        <v>1659</v>
      </c>
    </row>
    <row r="7" spans="1:19" ht="12.75">
      <c r="A7" s="1" t="s">
        <v>18</v>
      </c>
      <c r="B7" s="3"/>
      <c r="C7" s="3"/>
      <c r="D7" s="9"/>
      <c r="E7" s="6"/>
      <c r="F7" s="7" t="s">
        <v>18</v>
      </c>
      <c r="G7" s="7"/>
      <c r="H7" s="7" t="s">
        <v>18</v>
      </c>
      <c r="I7" s="6"/>
      <c r="J7" s="7" t="s">
        <v>18</v>
      </c>
      <c r="K7" s="6"/>
      <c r="L7" s="7" t="s">
        <v>18</v>
      </c>
      <c r="M7" s="7"/>
      <c r="N7" s="7" t="s">
        <v>18</v>
      </c>
      <c r="O7" s="6"/>
      <c r="P7" s="7" t="s">
        <v>18</v>
      </c>
      <c r="Q7" s="6"/>
      <c r="R7" s="7" t="s">
        <v>18</v>
      </c>
      <c r="S7" s="8" t="s">
        <v>18</v>
      </c>
    </row>
    <row r="8" spans="1:19" ht="12.75">
      <c r="A8" s="1" t="s">
        <v>18</v>
      </c>
      <c r="B8" s="3"/>
      <c r="C8" s="13"/>
      <c r="D8" s="9"/>
      <c r="E8" s="6"/>
      <c r="F8" s="7" t="s">
        <v>18</v>
      </c>
      <c r="G8" s="7"/>
      <c r="H8" s="7" t="s">
        <v>18</v>
      </c>
      <c r="I8" s="6"/>
      <c r="J8" s="7" t="s">
        <v>18</v>
      </c>
      <c r="K8" s="6"/>
      <c r="L8" s="7" t="s">
        <v>18</v>
      </c>
      <c r="M8" s="7"/>
      <c r="N8" s="7" t="s">
        <v>18</v>
      </c>
      <c r="O8" s="6"/>
      <c r="P8" s="7" t="s">
        <v>18</v>
      </c>
      <c r="Q8" s="6"/>
      <c r="R8" s="7" t="s">
        <v>18</v>
      </c>
      <c r="S8" s="8" t="s">
        <v>18</v>
      </c>
    </row>
    <row r="9" spans="1:19" ht="12.75">
      <c r="A9" s="1" t="s">
        <v>18</v>
      </c>
      <c r="B9" s="21" t="s">
        <v>42</v>
      </c>
      <c r="C9" s="3"/>
      <c r="D9" s="9"/>
      <c r="E9" s="6"/>
      <c r="F9" s="7" t="s">
        <v>18</v>
      </c>
      <c r="G9" s="7"/>
      <c r="H9" s="7" t="s">
        <v>18</v>
      </c>
      <c r="I9" s="6"/>
      <c r="J9" s="7" t="s">
        <v>18</v>
      </c>
      <c r="K9" s="6"/>
      <c r="L9" s="7" t="s">
        <v>18</v>
      </c>
      <c r="M9" s="7"/>
      <c r="N9" s="7" t="s">
        <v>18</v>
      </c>
      <c r="O9" s="6"/>
      <c r="P9" s="7" t="s">
        <v>18</v>
      </c>
      <c r="Q9" s="6"/>
      <c r="R9" s="7" t="s">
        <v>18</v>
      </c>
      <c r="S9" s="8" t="s">
        <v>18</v>
      </c>
    </row>
    <row r="10" spans="1:19" ht="12.75">
      <c r="A10" s="1">
        <v>1</v>
      </c>
      <c r="B10" s="3" t="s">
        <v>25</v>
      </c>
      <c r="C10" s="3" t="s">
        <v>13</v>
      </c>
      <c r="D10" s="9">
        <v>84</v>
      </c>
      <c r="E10" s="6">
        <v>20.15</v>
      </c>
      <c r="F10" s="7">
        <f t="shared" si="0"/>
        <v>290</v>
      </c>
      <c r="G10" s="7">
        <v>120</v>
      </c>
      <c r="H10" s="7">
        <f t="shared" si="1"/>
        <v>312</v>
      </c>
      <c r="I10" s="6">
        <v>7.13</v>
      </c>
      <c r="J10" s="7">
        <f t="shared" si="2"/>
        <v>343</v>
      </c>
      <c r="K10" s="6">
        <v>27.97</v>
      </c>
      <c r="L10" s="7">
        <f t="shared" si="3"/>
        <v>633</v>
      </c>
      <c r="M10" s="7">
        <v>437</v>
      </c>
      <c r="N10" s="7">
        <f t="shared" si="4"/>
        <v>396</v>
      </c>
      <c r="O10" s="6">
        <v>18.88</v>
      </c>
      <c r="P10" s="7">
        <f t="shared" si="5"/>
        <v>268</v>
      </c>
      <c r="Q10" s="6">
        <v>151.83</v>
      </c>
      <c r="R10" s="7">
        <f t="shared" si="6"/>
        <v>670</v>
      </c>
      <c r="S10" s="8">
        <f t="shared" si="7"/>
        <v>2912</v>
      </c>
    </row>
    <row r="11" spans="1:19" ht="12.75">
      <c r="A11" s="1">
        <v>2</v>
      </c>
      <c r="B11" s="3" t="s">
        <v>26</v>
      </c>
      <c r="C11" s="3" t="s">
        <v>13</v>
      </c>
      <c r="D11" s="9">
        <v>85</v>
      </c>
      <c r="E11" s="6">
        <v>20.83</v>
      </c>
      <c r="F11" s="7">
        <f t="shared" si="0"/>
        <v>237</v>
      </c>
      <c r="G11" s="7">
        <v>130</v>
      </c>
      <c r="H11" s="7">
        <f t="shared" si="1"/>
        <v>409</v>
      </c>
      <c r="I11" s="6">
        <v>5.15</v>
      </c>
      <c r="J11" s="7">
        <f t="shared" si="2"/>
        <v>218</v>
      </c>
      <c r="K11" s="6">
        <v>30.94</v>
      </c>
      <c r="L11" s="7">
        <f t="shared" si="3"/>
        <v>418</v>
      </c>
      <c r="M11" s="7">
        <v>413</v>
      </c>
      <c r="N11" s="7">
        <f t="shared" si="4"/>
        <v>338</v>
      </c>
      <c r="O11" s="6">
        <v>10.46</v>
      </c>
      <c r="P11" s="7">
        <f t="shared" si="5"/>
        <v>114</v>
      </c>
      <c r="Q11" s="6">
        <v>154.56</v>
      </c>
      <c r="R11" s="7">
        <f t="shared" si="6"/>
        <v>637</v>
      </c>
      <c r="S11" s="8">
        <f t="shared" si="7"/>
        <v>2371</v>
      </c>
    </row>
    <row r="12" spans="1:19" ht="12.75">
      <c r="A12" s="1" t="s">
        <v>18</v>
      </c>
      <c r="B12" s="3"/>
      <c r="C12" s="3"/>
      <c r="D12" s="9"/>
      <c r="E12" s="6"/>
      <c r="F12" s="7" t="s">
        <v>18</v>
      </c>
      <c r="G12" s="7"/>
      <c r="H12" s="7" t="s">
        <v>18</v>
      </c>
      <c r="I12" s="6"/>
      <c r="J12" s="7" t="s">
        <v>18</v>
      </c>
      <c r="K12" s="6"/>
      <c r="L12" s="7" t="s">
        <v>18</v>
      </c>
      <c r="M12" s="7"/>
      <c r="N12" s="7" t="s">
        <v>18</v>
      </c>
      <c r="O12" s="6"/>
      <c r="P12" s="7" t="s">
        <v>18</v>
      </c>
      <c r="Q12" s="6"/>
      <c r="R12" s="7" t="s">
        <v>18</v>
      </c>
      <c r="S12" s="8" t="s">
        <v>18</v>
      </c>
    </row>
    <row r="13" spans="1:19" ht="12.75">
      <c r="A13" s="1" t="s">
        <v>18</v>
      </c>
      <c r="B13" s="3"/>
      <c r="C13" s="3"/>
      <c r="D13" s="9"/>
      <c r="E13" s="6"/>
      <c r="F13" s="7" t="s">
        <v>18</v>
      </c>
      <c r="G13" s="7"/>
      <c r="H13" s="7" t="s">
        <v>18</v>
      </c>
      <c r="I13" s="6"/>
      <c r="J13" s="7" t="s">
        <v>18</v>
      </c>
      <c r="K13" s="6"/>
      <c r="L13" s="7" t="s">
        <v>18</v>
      </c>
      <c r="M13" s="7"/>
      <c r="N13" s="7" t="s">
        <v>18</v>
      </c>
      <c r="O13" s="6"/>
      <c r="P13" s="7" t="s">
        <v>18</v>
      </c>
      <c r="Q13" s="6"/>
      <c r="R13" s="7" t="s">
        <v>18</v>
      </c>
      <c r="S13" s="8" t="s">
        <v>18</v>
      </c>
    </row>
    <row r="14" spans="1:19" ht="12.75">
      <c r="A14" s="1" t="s">
        <v>18</v>
      </c>
      <c r="B14" s="21" t="s">
        <v>43</v>
      </c>
      <c r="C14" s="3"/>
      <c r="D14" s="9"/>
      <c r="E14" s="6"/>
      <c r="F14" s="7" t="s">
        <v>18</v>
      </c>
      <c r="G14" s="7"/>
      <c r="H14" s="7" t="s">
        <v>18</v>
      </c>
      <c r="I14" s="6"/>
      <c r="J14" s="7" t="s">
        <v>18</v>
      </c>
      <c r="K14" s="6"/>
      <c r="L14" s="7" t="s">
        <v>18</v>
      </c>
      <c r="M14" s="7"/>
      <c r="N14" s="7" t="s">
        <v>18</v>
      </c>
      <c r="O14" s="6"/>
      <c r="P14" s="7" t="s">
        <v>18</v>
      </c>
      <c r="Q14" s="6"/>
      <c r="R14" s="7" t="s">
        <v>18</v>
      </c>
      <c r="S14" s="8" t="s">
        <v>18</v>
      </c>
    </row>
    <row r="15" spans="1:19" ht="12.75">
      <c r="A15" s="1">
        <v>1</v>
      </c>
      <c r="B15" s="3" t="s">
        <v>27</v>
      </c>
      <c r="C15" s="3" t="s">
        <v>13</v>
      </c>
      <c r="D15" s="9">
        <v>86</v>
      </c>
      <c r="E15" s="6">
        <v>19.46</v>
      </c>
      <c r="F15" s="7">
        <f t="shared" si="0"/>
        <v>349</v>
      </c>
      <c r="G15" s="7">
        <v>135</v>
      </c>
      <c r="H15" s="7">
        <f t="shared" si="1"/>
        <v>460</v>
      </c>
      <c r="I15" s="6">
        <v>8.02</v>
      </c>
      <c r="J15" s="7">
        <f t="shared" si="2"/>
        <v>401</v>
      </c>
      <c r="K15" s="6">
        <v>29.29</v>
      </c>
      <c r="L15" s="7">
        <f t="shared" si="3"/>
        <v>533</v>
      </c>
      <c r="M15" s="7">
        <v>449</v>
      </c>
      <c r="N15" s="7">
        <f t="shared" si="4"/>
        <v>426</v>
      </c>
      <c r="O15" s="6">
        <v>15.13</v>
      </c>
      <c r="P15" s="7">
        <f t="shared" si="5"/>
        <v>199</v>
      </c>
      <c r="Q15" s="6">
        <v>176.61</v>
      </c>
      <c r="R15" s="7">
        <f t="shared" si="6"/>
        <v>397</v>
      </c>
      <c r="S15" s="8">
        <f t="shared" si="7"/>
        <v>2765</v>
      </c>
    </row>
    <row r="16" spans="1:19" ht="12.75">
      <c r="A16" s="1">
        <v>2</v>
      </c>
      <c r="B16" s="3" t="s">
        <v>29</v>
      </c>
      <c r="C16" s="3" t="s">
        <v>13</v>
      </c>
      <c r="D16" s="9">
        <v>87</v>
      </c>
      <c r="E16" s="6">
        <v>20.63</v>
      </c>
      <c r="F16" s="7">
        <f t="shared" si="0"/>
        <v>252</v>
      </c>
      <c r="G16" s="7">
        <v>125</v>
      </c>
      <c r="H16" s="7">
        <f t="shared" si="1"/>
        <v>359</v>
      </c>
      <c r="I16" s="6">
        <v>6.64</v>
      </c>
      <c r="J16" s="7">
        <f t="shared" si="2"/>
        <v>312</v>
      </c>
      <c r="K16" s="6">
        <v>27.94</v>
      </c>
      <c r="L16" s="7">
        <f t="shared" si="3"/>
        <v>636</v>
      </c>
      <c r="M16" s="7">
        <v>413</v>
      </c>
      <c r="N16" s="7">
        <f t="shared" si="4"/>
        <v>338</v>
      </c>
      <c r="O16" s="6">
        <v>17.42</v>
      </c>
      <c r="P16" s="7">
        <f t="shared" si="5"/>
        <v>241</v>
      </c>
      <c r="Q16" s="6">
        <v>160.99</v>
      </c>
      <c r="R16" s="7">
        <f t="shared" si="6"/>
        <v>562</v>
      </c>
      <c r="S16" s="8">
        <f t="shared" si="7"/>
        <v>2700</v>
      </c>
    </row>
    <row r="17" spans="1:19" ht="12.75">
      <c r="A17" s="1">
        <v>3</v>
      </c>
      <c r="B17" s="3" t="s">
        <v>30</v>
      </c>
      <c r="C17" s="3" t="s">
        <v>13</v>
      </c>
      <c r="D17" s="9">
        <v>87</v>
      </c>
      <c r="E17" s="6">
        <v>21.15</v>
      </c>
      <c r="F17" s="7">
        <f t="shared" si="0"/>
        <v>214</v>
      </c>
      <c r="G17" s="7">
        <v>130</v>
      </c>
      <c r="H17" s="7">
        <f t="shared" si="1"/>
        <v>409</v>
      </c>
      <c r="I17" s="6">
        <v>6.2</v>
      </c>
      <c r="J17" s="7">
        <f t="shared" si="2"/>
        <v>284</v>
      </c>
      <c r="K17" s="6">
        <v>30.89</v>
      </c>
      <c r="L17" s="7">
        <f t="shared" si="3"/>
        <v>422</v>
      </c>
      <c r="M17" s="7">
        <v>394</v>
      </c>
      <c r="N17" s="7">
        <f t="shared" si="4"/>
        <v>294</v>
      </c>
      <c r="O17" s="6">
        <v>10.23</v>
      </c>
      <c r="P17" s="7">
        <f t="shared" si="5"/>
        <v>110</v>
      </c>
      <c r="Q17" s="6">
        <v>170.91</v>
      </c>
      <c r="R17" s="7">
        <f t="shared" si="6"/>
        <v>454</v>
      </c>
      <c r="S17" s="8">
        <f t="shared" si="7"/>
        <v>2187</v>
      </c>
    </row>
    <row r="18" spans="1:19" ht="12.75">
      <c r="A18" s="1">
        <v>4</v>
      </c>
      <c r="B18" s="3" t="s">
        <v>28</v>
      </c>
      <c r="C18" s="3" t="s">
        <v>13</v>
      </c>
      <c r="D18" s="9">
        <v>87</v>
      </c>
      <c r="E18" s="6">
        <v>20.27</v>
      </c>
      <c r="F18" s="7">
        <f t="shared" si="0"/>
        <v>280</v>
      </c>
      <c r="G18" s="7">
        <v>135</v>
      </c>
      <c r="H18" s="7">
        <f t="shared" si="1"/>
        <v>460</v>
      </c>
      <c r="I18" s="6">
        <v>6.07</v>
      </c>
      <c r="J18" s="7">
        <f t="shared" si="2"/>
        <v>276</v>
      </c>
      <c r="K18" s="6">
        <v>31.57</v>
      </c>
      <c r="L18" s="7">
        <f t="shared" si="3"/>
        <v>378</v>
      </c>
      <c r="M18" s="7">
        <v>346</v>
      </c>
      <c r="N18" s="7">
        <f t="shared" si="4"/>
        <v>192</v>
      </c>
      <c r="O18" s="6">
        <v>13.25</v>
      </c>
      <c r="P18" s="7">
        <f t="shared" si="5"/>
        <v>165</v>
      </c>
      <c r="Q18" s="6">
        <v>177.69</v>
      </c>
      <c r="R18" s="7">
        <f t="shared" si="6"/>
        <v>387</v>
      </c>
      <c r="S18" s="8">
        <f t="shared" si="7"/>
        <v>2138</v>
      </c>
    </row>
    <row r="19" spans="2:19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19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2:19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2:19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2:19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2:19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2:19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2:19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57421875" style="0" customWidth="1"/>
    <col min="2" max="2" width="20.421875" style="0" customWidth="1"/>
    <col min="3" max="3" width="18.28125" style="0" customWidth="1"/>
    <col min="4" max="4" width="3.57421875" style="0" customWidth="1"/>
    <col min="5" max="5" width="7.00390625" style="14" customWidth="1"/>
    <col min="6" max="8" width="7.00390625" style="0" customWidth="1"/>
    <col min="9" max="9" width="7.00390625" style="14" customWidth="1"/>
    <col min="10" max="10" width="7.00390625" style="0" customWidth="1"/>
    <col min="11" max="11" width="7.00390625" style="14" customWidth="1"/>
    <col min="12" max="18" width="7.00390625" style="0" customWidth="1"/>
  </cols>
  <sheetData>
    <row r="1" ht="26.25">
      <c r="B1" s="18" t="s">
        <v>19</v>
      </c>
    </row>
    <row r="2" ht="12.75">
      <c r="B2" s="22" t="s">
        <v>44</v>
      </c>
    </row>
    <row r="3" spans="2:19" ht="18">
      <c r="B3" s="3" t="s">
        <v>5</v>
      </c>
      <c r="C3" s="3" t="s">
        <v>12</v>
      </c>
      <c r="D3" s="9"/>
      <c r="E3" s="15" t="s">
        <v>14</v>
      </c>
      <c r="F3" s="4"/>
      <c r="G3" s="10" t="s">
        <v>2</v>
      </c>
      <c r="H3" s="4"/>
      <c r="I3" s="15" t="s">
        <v>1</v>
      </c>
      <c r="J3" s="4"/>
      <c r="K3" s="17" t="s">
        <v>20</v>
      </c>
      <c r="L3" s="12"/>
      <c r="M3" s="10" t="s">
        <v>0</v>
      </c>
      <c r="N3" s="4"/>
      <c r="O3" s="10" t="s">
        <v>3</v>
      </c>
      <c r="P3" s="4"/>
      <c r="Q3" s="10" t="s">
        <v>17</v>
      </c>
      <c r="R3" s="4"/>
      <c r="S3" s="2" t="s">
        <v>4</v>
      </c>
    </row>
    <row r="4" spans="1:19" ht="12.75">
      <c r="A4" t="s">
        <v>45</v>
      </c>
      <c r="B4" s="3" t="s">
        <v>38</v>
      </c>
      <c r="C4" s="3" t="s">
        <v>22</v>
      </c>
      <c r="D4" s="9">
        <v>88</v>
      </c>
      <c r="E4" s="16">
        <v>18.83</v>
      </c>
      <c r="F4" s="9">
        <f aca="true" t="shared" si="0" ref="F4:F12">INT(9.23076*(26.7-E4)^1.835)</f>
        <v>406</v>
      </c>
      <c r="G4" s="9">
        <v>145</v>
      </c>
      <c r="H4" s="9">
        <f aca="true" t="shared" si="1" ref="H4:H12">INT(1.84523*(G4-75)^1.348)</f>
        <v>566</v>
      </c>
      <c r="I4" s="16">
        <v>8.5</v>
      </c>
      <c r="J4" s="9">
        <f aca="true" t="shared" si="2" ref="J4:J12">INT(56.0211*(I4-1.5)^1.05)</f>
        <v>432</v>
      </c>
      <c r="K4" s="16">
        <v>22.28</v>
      </c>
      <c r="L4" s="9">
        <f aca="true" t="shared" si="3" ref="L4:L12">INT(8.65059*(32-K4)^1.81)</f>
        <v>530</v>
      </c>
      <c r="M4" s="9">
        <v>441</v>
      </c>
      <c r="N4" s="9">
        <f aca="true" t="shared" si="4" ref="N4:N12">INT(0.188807*(M4-210)^1.41)</f>
        <v>406</v>
      </c>
      <c r="O4" s="9">
        <v>19.45</v>
      </c>
      <c r="P4" s="9">
        <f aca="true" t="shared" si="5" ref="P4:P12">INT(15.9803*(O4-3.8)^1.04)</f>
        <v>279</v>
      </c>
      <c r="Q4" s="9">
        <v>177.86</v>
      </c>
      <c r="R4" s="9">
        <f aca="true" t="shared" si="6" ref="R4:R12">INT(0.11193*(254-Q4)^1.88)</f>
        <v>385</v>
      </c>
      <c r="S4" s="9">
        <f aca="true" t="shared" si="7" ref="S4:S12">F4+H4+J4+L4+N4+P4+R4</f>
        <v>3004</v>
      </c>
    </row>
    <row r="5" spans="1:19" ht="12.75">
      <c r="A5" t="s">
        <v>11</v>
      </c>
      <c r="B5" s="3" t="s">
        <v>31</v>
      </c>
      <c r="C5" s="3" t="s">
        <v>21</v>
      </c>
      <c r="D5" s="9">
        <v>88</v>
      </c>
      <c r="E5" s="16">
        <v>20.18</v>
      </c>
      <c r="F5" s="9">
        <f t="shared" si="0"/>
        <v>287</v>
      </c>
      <c r="G5" s="9">
        <v>140</v>
      </c>
      <c r="H5" s="9">
        <f t="shared" si="1"/>
        <v>512</v>
      </c>
      <c r="I5" s="16">
        <v>7.35</v>
      </c>
      <c r="J5" s="9">
        <f t="shared" si="2"/>
        <v>357</v>
      </c>
      <c r="K5" s="16">
        <v>21.56</v>
      </c>
      <c r="L5" s="9">
        <f>INT(8.65059*(32-K5)^1.81)</f>
        <v>603</v>
      </c>
      <c r="M5" s="9">
        <v>447</v>
      </c>
      <c r="N5" s="9">
        <f t="shared" si="4"/>
        <v>421</v>
      </c>
      <c r="O5" s="9">
        <v>20.05</v>
      </c>
      <c r="P5" s="9">
        <f>INT(15.9803*(O5-3.8)^1.04)</f>
        <v>290</v>
      </c>
      <c r="Q5" s="9">
        <v>173.18</v>
      </c>
      <c r="R5" s="9">
        <f t="shared" si="6"/>
        <v>431</v>
      </c>
      <c r="S5" s="9">
        <f t="shared" si="7"/>
        <v>2901</v>
      </c>
    </row>
    <row r="6" spans="1:19" ht="12.75">
      <c r="A6" t="s">
        <v>46</v>
      </c>
      <c r="B6" s="3" t="s">
        <v>35</v>
      </c>
      <c r="C6" s="3" t="s">
        <v>13</v>
      </c>
      <c r="D6" s="9">
        <v>89</v>
      </c>
      <c r="E6" s="16">
        <v>18.6</v>
      </c>
      <c r="F6" s="9">
        <f t="shared" si="0"/>
        <v>428</v>
      </c>
      <c r="G6" s="9">
        <v>115</v>
      </c>
      <c r="H6" s="9">
        <f t="shared" si="1"/>
        <v>266</v>
      </c>
      <c r="I6" s="16">
        <v>5.61</v>
      </c>
      <c r="J6" s="9">
        <f t="shared" si="2"/>
        <v>247</v>
      </c>
      <c r="K6" s="16">
        <v>20.52</v>
      </c>
      <c r="L6" s="9">
        <f t="shared" si="3"/>
        <v>717</v>
      </c>
      <c r="M6" s="9">
        <v>447</v>
      </c>
      <c r="N6" s="9">
        <f t="shared" si="4"/>
        <v>421</v>
      </c>
      <c r="O6" s="9">
        <v>17.92</v>
      </c>
      <c r="P6" s="9">
        <f t="shared" si="5"/>
        <v>250</v>
      </c>
      <c r="Q6" s="9">
        <v>167.23</v>
      </c>
      <c r="R6" s="9">
        <f t="shared" si="6"/>
        <v>493</v>
      </c>
      <c r="S6" s="9">
        <f t="shared" si="7"/>
        <v>2822</v>
      </c>
    </row>
    <row r="7" spans="1:19" ht="12.75">
      <c r="A7" t="s">
        <v>47</v>
      </c>
      <c r="B7" s="3" t="s">
        <v>40</v>
      </c>
      <c r="C7" s="3" t="s">
        <v>21</v>
      </c>
      <c r="D7" s="9">
        <v>88</v>
      </c>
      <c r="E7" s="16">
        <v>21.54</v>
      </c>
      <c r="F7" s="9">
        <f t="shared" si="0"/>
        <v>187</v>
      </c>
      <c r="G7" s="9">
        <v>145</v>
      </c>
      <c r="H7" s="9">
        <f t="shared" si="1"/>
        <v>566</v>
      </c>
      <c r="I7" s="16">
        <v>7.23</v>
      </c>
      <c r="J7" s="9">
        <f t="shared" si="2"/>
        <v>350</v>
      </c>
      <c r="K7" s="16">
        <v>22.68</v>
      </c>
      <c r="L7" s="9">
        <f t="shared" si="3"/>
        <v>491</v>
      </c>
      <c r="M7" s="9">
        <v>353</v>
      </c>
      <c r="N7" s="9">
        <f t="shared" si="4"/>
        <v>206</v>
      </c>
      <c r="O7" s="9">
        <v>16.48</v>
      </c>
      <c r="P7" s="9">
        <f t="shared" si="5"/>
        <v>224</v>
      </c>
      <c r="Q7" s="9">
        <v>165.04</v>
      </c>
      <c r="R7" s="9">
        <f t="shared" si="6"/>
        <v>516</v>
      </c>
      <c r="S7" s="9">
        <f t="shared" si="7"/>
        <v>2540</v>
      </c>
    </row>
    <row r="8" spans="1:19" ht="12.75">
      <c r="A8" t="s">
        <v>48</v>
      </c>
      <c r="B8" s="3" t="s">
        <v>32</v>
      </c>
      <c r="C8" s="3" t="s">
        <v>33</v>
      </c>
      <c r="D8" s="9">
        <v>89</v>
      </c>
      <c r="E8" s="16">
        <v>22.66</v>
      </c>
      <c r="F8" s="9">
        <f t="shared" si="0"/>
        <v>119</v>
      </c>
      <c r="G8" s="9">
        <v>135</v>
      </c>
      <c r="H8" s="9">
        <f t="shared" si="1"/>
        <v>460</v>
      </c>
      <c r="I8" s="16">
        <v>6.42</v>
      </c>
      <c r="J8" s="9">
        <f t="shared" si="2"/>
        <v>298</v>
      </c>
      <c r="K8" s="16">
        <v>21.77</v>
      </c>
      <c r="L8" s="9">
        <f t="shared" si="3"/>
        <v>581</v>
      </c>
      <c r="M8" s="9">
        <v>452</v>
      </c>
      <c r="N8" s="9">
        <f t="shared" si="4"/>
        <v>433</v>
      </c>
      <c r="O8" s="9">
        <v>15.32</v>
      </c>
      <c r="P8" s="9">
        <f t="shared" si="5"/>
        <v>202</v>
      </c>
      <c r="Q8" s="9">
        <v>171.67</v>
      </c>
      <c r="R8" s="9">
        <f t="shared" si="6"/>
        <v>446</v>
      </c>
      <c r="S8" s="9">
        <f t="shared" si="7"/>
        <v>2539</v>
      </c>
    </row>
    <row r="9" spans="1:19" ht="12.75">
      <c r="A9" t="s">
        <v>49</v>
      </c>
      <c r="B9" s="3" t="s">
        <v>36</v>
      </c>
      <c r="C9" s="3" t="s">
        <v>13</v>
      </c>
      <c r="D9" s="9">
        <v>88</v>
      </c>
      <c r="E9" s="16">
        <v>19.02</v>
      </c>
      <c r="F9" s="9">
        <f t="shared" si="0"/>
        <v>388</v>
      </c>
      <c r="G9" s="9">
        <v>130</v>
      </c>
      <c r="H9" s="9">
        <f t="shared" si="1"/>
        <v>409</v>
      </c>
      <c r="I9" s="16">
        <v>7.24</v>
      </c>
      <c r="J9" s="9">
        <f t="shared" si="2"/>
        <v>350</v>
      </c>
      <c r="K9" s="16">
        <v>22.29</v>
      </c>
      <c r="L9" s="9">
        <f t="shared" si="3"/>
        <v>529</v>
      </c>
      <c r="M9" s="9">
        <v>387</v>
      </c>
      <c r="N9" s="9">
        <f t="shared" si="4"/>
        <v>279</v>
      </c>
      <c r="O9" s="9">
        <v>15.7</v>
      </c>
      <c r="P9" s="9">
        <f t="shared" si="5"/>
        <v>209</v>
      </c>
      <c r="Q9" s="9">
        <v>182.38</v>
      </c>
      <c r="R9" s="9">
        <f t="shared" si="6"/>
        <v>343</v>
      </c>
      <c r="S9" s="9">
        <f t="shared" si="7"/>
        <v>2507</v>
      </c>
    </row>
    <row r="10" spans="1:19" ht="12" customHeight="1">
      <c r="A10" t="s">
        <v>50</v>
      </c>
      <c r="B10" s="3" t="s">
        <v>39</v>
      </c>
      <c r="C10" s="3" t="s">
        <v>22</v>
      </c>
      <c r="D10" s="9">
        <v>89</v>
      </c>
      <c r="E10" s="16">
        <v>23.66</v>
      </c>
      <c r="F10" s="9">
        <f t="shared" si="0"/>
        <v>71</v>
      </c>
      <c r="G10" s="9">
        <v>135</v>
      </c>
      <c r="H10" s="9">
        <f t="shared" si="1"/>
        <v>460</v>
      </c>
      <c r="I10" s="16">
        <v>7.64</v>
      </c>
      <c r="J10" s="9">
        <f t="shared" si="2"/>
        <v>376</v>
      </c>
      <c r="K10" s="16">
        <v>22.79</v>
      </c>
      <c r="L10" s="9">
        <f t="shared" si="3"/>
        <v>481</v>
      </c>
      <c r="M10" s="9">
        <v>389</v>
      </c>
      <c r="N10" s="9">
        <f t="shared" si="4"/>
        <v>283</v>
      </c>
      <c r="O10" s="9">
        <v>19.53</v>
      </c>
      <c r="P10" s="9">
        <f t="shared" si="5"/>
        <v>280</v>
      </c>
      <c r="Q10" s="9">
        <v>200.08</v>
      </c>
      <c r="R10" s="9">
        <f t="shared" si="6"/>
        <v>201</v>
      </c>
      <c r="S10" s="9">
        <f t="shared" si="7"/>
        <v>2152</v>
      </c>
    </row>
    <row r="11" spans="1:19" ht="12.75">
      <c r="A11" t="s">
        <v>51</v>
      </c>
      <c r="B11" s="3" t="s">
        <v>34</v>
      </c>
      <c r="C11" s="3" t="s">
        <v>13</v>
      </c>
      <c r="D11" s="9">
        <v>89</v>
      </c>
      <c r="E11" s="16">
        <v>21.86</v>
      </c>
      <c r="F11" s="9">
        <f t="shared" si="0"/>
        <v>166</v>
      </c>
      <c r="G11" s="9">
        <v>135</v>
      </c>
      <c r="H11" s="9">
        <f t="shared" si="1"/>
        <v>460</v>
      </c>
      <c r="I11" s="16">
        <v>6.54</v>
      </c>
      <c r="J11" s="9">
        <f t="shared" si="2"/>
        <v>306</v>
      </c>
      <c r="K11" s="16">
        <v>23.47</v>
      </c>
      <c r="L11" s="9">
        <f t="shared" si="3"/>
        <v>418</v>
      </c>
      <c r="M11" s="9">
        <v>388</v>
      </c>
      <c r="N11" s="9">
        <f t="shared" si="4"/>
        <v>281</v>
      </c>
      <c r="O11" s="9">
        <v>15.3</v>
      </c>
      <c r="P11" s="9">
        <f t="shared" si="5"/>
        <v>202</v>
      </c>
      <c r="Q11" s="9">
        <v>188.94</v>
      </c>
      <c r="R11" s="9">
        <f t="shared" si="6"/>
        <v>287</v>
      </c>
      <c r="S11" s="9">
        <f t="shared" si="7"/>
        <v>2120</v>
      </c>
    </row>
    <row r="12" spans="1:19" ht="12.75">
      <c r="A12" t="s">
        <v>52</v>
      </c>
      <c r="B12" s="3" t="s">
        <v>37</v>
      </c>
      <c r="C12" s="3" t="s">
        <v>13</v>
      </c>
      <c r="D12" s="9">
        <v>90</v>
      </c>
      <c r="E12" s="16">
        <v>22.71</v>
      </c>
      <c r="F12" s="9">
        <f t="shared" si="0"/>
        <v>116</v>
      </c>
      <c r="G12" s="9">
        <v>120</v>
      </c>
      <c r="H12" s="9">
        <f t="shared" si="1"/>
        <v>312</v>
      </c>
      <c r="I12" s="16">
        <v>6.25</v>
      </c>
      <c r="J12" s="9">
        <f t="shared" si="2"/>
        <v>287</v>
      </c>
      <c r="K12" s="16">
        <v>26.3</v>
      </c>
      <c r="L12" s="9">
        <f t="shared" si="3"/>
        <v>201</v>
      </c>
      <c r="M12" s="9">
        <v>365</v>
      </c>
      <c r="N12" s="9">
        <f t="shared" si="4"/>
        <v>231</v>
      </c>
      <c r="O12" s="9">
        <v>19.21</v>
      </c>
      <c r="P12" s="9">
        <f t="shared" si="5"/>
        <v>274</v>
      </c>
      <c r="Q12" s="9">
        <v>191.04</v>
      </c>
      <c r="R12" s="9">
        <f t="shared" si="6"/>
        <v>269</v>
      </c>
      <c r="S12" s="9">
        <f t="shared" si="7"/>
        <v>1690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