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205" tabRatio="323" activeTab="0"/>
  </bookViews>
  <sheets>
    <sheet name="Výpoč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<sst xmlns="http://schemas.openxmlformats.org/spreadsheetml/2006/main" count="36" uniqueCount="36">
  <si>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HYGIENICKÝ TEST</t>
  </si>
  <si>
    <t>Intervaly kontrol</t>
  </si>
  <si>
    <t>Počet buněk testované plochy plástu</t>
  </si>
  <si>
    <t>prázdné buňky</t>
  </si>
  <si>
    <t xml:space="preserve">N0 = </t>
  </si>
  <si>
    <t xml:space="preserve">N1 = </t>
  </si>
  <si>
    <t xml:space="preserve">N2 = </t>
  </si>
  <si>
    <t xml:space="preserve">N3 = </t>
  </si>
  <si>
    <t>t0 =</t>
  </si>
  <si>
    <t>t1 =</t>
  </si>
  <si>
    <t>t2 =</t>
  </si>
  <si>
    <t>t3 =</t>
  </si>
  <si>
    <t>časový interval od t0 do t1</t>
  </si>
  <si>
    <t>časový interval od t0 do t2</t>
  </si>
  <si>
    <t>časový interval od t0 do t3</t>
  </si>
  <si>
    <t xml:space="preserve">T1 = </t>
  </si>
  <si>
    <t xml:space="preserve">T2 = </t>
  </si>
  <si>
    <t xml:space="preserve">T3 = </t>
  </si>
  <si>
    <t>Na počátku testu:</t>
  </si>
  <si>
    <t>Při 1. kontrole</t>
  </si>
  <si>
    <t>Při 2. kontrole</t>
  </si>
  <si>
    <t>D =</t>
  </si>
  <si>
    <t>P =</t>
  </si>
  <si>
    <t>VSTUPNÍ DATA:</t>
  </si>
  <si>
    <t>Při 3. - poslední kontrole</t>
  </si>
  <si>
    <t xml:space="preserve">NL =  </t>
  </si>
  <si>
    <t>zavíčkov. buňky</t>
  </si>
  <si>
    <t>D=datum</t>
  </si>
  <si>
    <t>C=čas</t>
  </si>
  <si>
    <t xml:space="preserve"> (12 nebo 24)</t>
  </si>
  <si>
    <t>Chybová hlášení:</t>
  </si>
  <si>
    <r>
      <t>HT</t>
    </r>
    <r>
      <rPr>
        <b/>
        <sz val="14"/>
        <color indexed="9"/>
        <rFont val="Arial"/>
        <family val="2"/>
      </rPr>
      <t xml:space="preserve"> =</t>
    </r>
  </si>
  <si>
    <r>
      <t xml:space="preserve">VÝSLEDEK  </t>
    </r>
    <r>
      <rPr>
        <b/>
        <sz val="10"/>
        <color indexed="12"/>
        <rFont val="Arial"/>
        <family val="2"/>
      </rPr>
      <t>(hod.)</t>
    </r>
    <r>
      <rPr>
        <b/>
        <sz val="11"/>
        <color indexed="12"/>
        <rFont val="Arial"/>
        <family val="2"/>
      </rPr>
      <t>:</t>
    </r>
  </si>
  <si>
    <t>© Čermák Květoslav, 2005</t>
  </si>
  <si>
    <t>beestn.zubri@quick.cz</t>
  </si>
  <si>
    <r>
      <t>Pozn:</t>
    </r>
    <r>
      <rPr>
        <sz val="12"/>
        <color indexed="12"/>
        <rFont val="Arial"/>
        <family val="2"/>
      </rPr>
      <t xml:space="preserve">  Uživatel vkládá vstupní data do žlutých políček, ostatní se dopočítají sama.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</si>
</sst>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[$-41B]d\.\ mmmm\ yyyy"/>
    <numFmt numFmtId="174" formatCode="dd/mm/yy;@"/>
    <numFmt numFmtId="175" formatCode="h:mm;@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9"/>
      <color indexed="10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Arial"/>
      <family val="2"/>
    </font>
    <font>
      <sz val="9"/>
      <color indexed="17"/>
      <name val="Arial"/>
      <family val="0"/>
    </font>
    <font>
      <sz val="9"/>
      <color indexed="10"/>
      <name val="Arial"/>
      <family val="0"/>
    </font>
    <font>
      <b/>
      <sz val="11"/>
      <color indexed="12"/>
      <name val="Arial"/>
      <family val="2"/>
    </font>
    <font>
      <b/>
      <sz val="10"/>
      <color indexed="16"/>
      <name val="Arial"/>
      <family val="2"/>
    </font>
    <font>
      <b/>
      <sz val="6"/>
      <color indexed="41"/>
      <name val="Arial"/>
      <family val="2"/>
    </font>
    <font>
      <sz val="12"/>
      <color indexed="12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color indexed="4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2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4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right"/>
    </xf>
    <xf numFmtId="14" fontId="11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7" fillId="2" borderId="8" xfId="0" applyFont="1" applyFill="1" applyBorder="1" applyAlignment="1">
      <alignment horizontal="center"/>
    </xf>
    <xf numFmtId="0" fontId="12" fillId="2" borderId="8" xfId="0" applyFont="1" applyFill="1" applyBorder="1" applyAlignment="1">
      <alignment/>
    </xf>
    <xf numFmtId="172" fontId="12" fillId="2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3" borderId="10" xfId="0" applyFill="1" applyBorder="1" applyAlignment="1">
      <alignment/>
    </xf>
    <xf numFmtId="0" fontId="14" fillId="3" borderId="2" xfId="0" applyFont="1" applyFill="1" applyBorder="1" applyAlignment="1">
      <alignment/>
    </xf>
    <xf numFmtId="0" fontId="0" fillId="3" borderId="11" xfId="0" applyFill="1" applyBorder="1" applyAlignment="1">
      <alignment/>
    </xf>
    <xf numFmtId="0" fontId="14" fillId="3" borderId="0" xfId="0" applyFont="1" applyFill="1" applyBorder="1" applyAlignment="1">
      <alignment/>
    </xf>
    <xf numFmtId="0" fontId="0" fillId="3" borderId="12" xfId="0" applyFill="1" applyBorder="1" applyAlignment="1">
      <alignment/>
    </xf>
    <xf numFmtId="0" fontId="14" fillId="3" borderId="13" xfId="0" applyFont="1" applyFill="1" applyBorder="1" applyAlignment="1">
      <alignment/>
    </xf>
    <xf numFmtId="0" fontId="12" fillId="4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7" fillId="2" borderId="0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14" fontId="11" fillId="2" borderId="13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right" vertical="center"/>
    </xf>
    <xf numFmtId="0" fontId="10" fillId="5" borderId="14" xfId="0" applyFont="1" applyFill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14" fontId="9" fillId="5" borderId="15" xfId="0" applyNumberFormat="1" applyFont="1" applyFill="1" applyBorder="1" applyAlignment="1" applyProtection="1">
      <alignment horizontal="center" vertical="center"/>
      <protection locked="0"/>
    </xf>
    <xf numFmtId="172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5" xfId="0" applyFont="1" applyFill="1" applyBorder="1" applyAlignment="1" applyProtection="1">
      <alignment/>
      <protection hidden="1"/>
    </xf>
    <xf numFmtId="0" fontId="15" fillId="3" borderId="16" xfId="0" applyFont="1" applyFill="1" applyBorder="1" applyAlignment="1" applyProtection="1">
      <alignment horizontal="left"/>
      <protection hidden="1"/>
    </xf>
    <xf numFmtId="0" fontId="15" fillId="3" borderId="17" xfId="0" applyFont="1" applyFill="1" applyBorder="1" applyAlignment="1" applyProtection="1">
      <alignment horizontal="left"/>
      <protection hidden="1"/>
    </xf>
    <xf numFmtId="0" fontId="15" fillId="3" borderId="18" xfId="0" applyFont="1" applyFill="1" applyBorder="1" applyAlignment="1" applyProtection="1">
      <alignment horizontal="left"/>
      <protection hidden="1"/>
    </xf>
    <xf numFmtId="14" fontId="11" fillId="2" borderId="0" xfId="0" applyNumberFormat="1" applyFont="1" applyFill="1" applyBorder="1" applyAlignment="1" applyProtection="1">
      <alignment horizontal="center" vertical="center"/>
      <protection hidden="1"/>
    </xf>
    <xf numFmtId="0" fontId="0" fillId="6" borderId="0" xfId="0" applyFill="1" applyAlignment="1">
      <alignment/>
    </xf>
    <xf numFmtId="0" fontId="13" fillId="6" borderId="0" xfId="0" applyFont="1" applyFill="1" applyAlignment="1">
      <alignment/>
    </xf>
    <xf numFmtId="0" fontId="2" fillId="6" borderId="0" xfId="0" applyFont="1" applyFill="1" applyAlignment="1">
      <alignment/>
    </xf>
    <xf numFmtId="1" fontId="5" fillId="6" borderId="0" xfId="0" applyNumberFormat="1" applyFont="1" applyFill="1" applyAlignment="1">
      <alignment/>
    </xf>
    <xf numFmtId="0" fontId="20" fillId="6" borderId="0" xfId="18" applyFont="1" applyFill="1" applyAlignment="1">
      <alignment/>
    </xf>
    <xf numFmtId="0" fontId="0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0" fillId="2" borderId="13" xfId="0" applyFill="1" applyBorder="1" applyAlignment="1">
      <alignment/>
    </xf>
    <xf numFmtId="0" fontId="0" fillId="2" borderId="13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/>
    </xf>
    <xf numFmtId="0" fontId="23" fillId="2" borderId="5" xfId="0" applyFont="1" applyFill="1" applyBorder="1" applyAlignment="1" applyProtection="1">
      <alignment/>
      <protection hidden="1"/>
    </xf>
    <xf numFmtId="0" fontId="24" fillId="2" borderId="5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5" fillId="2" borderId="5" xfId="0" applyFont="1" applyFill="1" applyBorder="1" applyAlignment="1" applyProtection="1">
      <alignment/>
      <protection hidden="1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ill="1" applyBorder="1" applyAlignment="1">
      <alignment horizontal="centerContinuous"/>
    </xf>
    <xf numFmtId="0" fontId="0" fillId="2" borderId="11" xfId="0" applyFill="1" applyBorder="1" applyAlignment="1">
      <alignment vertical="center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172" fontId="12" fillId="2" borderId="11" xfId="0" applyNumberFormat="1" applyFont="1" applyFill="1" applyBorder="1" applyAlignment="1" applyProtection="1">
      <alignment horizontal="center" vertical="center"/>
      <protection hidden="1"/>
    </xf>
    <xf numFmtId="172" fontId="12" fillId="2" borderId="19" xfId="0" applyNumberFormat="1" applyFont="1" applyFill="1" applyBorder="1" applyAlignment="1">
      <alignment horizontal="center"/>
    </xf>
    <xf numFmtId="172" fontId="12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>
      <alignment/>
    </xf>
    <xf numFmtId="0" fontId="1" fillId="2" borderId="17" xfId="0" applyFont="1" applyFill="1" applyBorder="1" applyAlignment="1">
      <alignment horizontal="center"/>
    </xf>
    <xf numFmtId="0" fontId="0" fillId="2" borderId="17" xfId="0" applyFill="1" applyBorder="1" applyAlignment="1">
      <alignment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>
      <alignment horizontal="center" vertical="center"/>
    </xf>
    <xf numFmtId="0" fontId="13" fillId="6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estn.zubri@quic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110" zoomScaleNormal="110" workbookViewId="0" topLeftCell="A1">
      <selection activeCell="M25" sqref="M25"/>
    </sheetView>
  </sheetViews>
  <sheetFormatPr defaultColWidth="9.140625" defaultRowHeight="12.75"/>
  <cols>
    <col min="1" max="1" width="2.28125" style="0" customWidth="1"/>
    <col min="2" max="2" width="1.57421875" style="0" customWidth="1"/>
    <col min="3" max="3" width="23.00390625" style="0" customWidth="1"/>
    <col min="4" max="4" width="6.140625" style="0" customWidth="1"/>
    <col min="5" max="5" width="9.00390625" style="0" customWidth="1"/>
    <col min="6" max="6" width="7.57421875" style="0" customWidth="1"/>
    <col min="7" max="8" width="8.00390625" style="0" customWidth="1"/>
    <col min="9" max="9" width="8.421875" style="0" customWidth="1"/>
    <col min="10" max="10" width="9.421875" style="0" customWidth="1"/>
    <col min="11" max="12" width="1.1484375" style="0" customWidth="1"/>
    <col min="13" max="13" width="21.28125" style="0" customWidth="1"/>
    <col min="14" max="14" width="2.57421875" style="0" customWidth="1"/>
  </cols>
  <sheetData>
    <row r="1" spans="1:14" ht="27.75" customHeight="1">
      <c r="A1" s="62"/>
      <c r="B1" s="62"/>
      <c r="C1" s="92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62"/>
    </row>
    <row r="2" spans="1:14" ht="9.75" customHeight="1" thickBot="1">
      <c r="A2" s="62"/>
      <c r="B2" s="62"/>
      <c r="C2" s="62"/>
      <c r="D2" s="63"/>
      <c r="E2" s="64"/>
      <c r="F2" s="62"/>
      <c r="G2" s="62"/>
      <c r="H2" s="62"/>
      <c r="I2" s="62"/>
      <c r="J2" s="62"/>
      <c r="K2" s="62"/>
      <c r="L2" s="62"/>
      <c r="M2" s="62"/>
      <c r="N2" s="62"/>
    </row>
    <row r="3" spans="1:14" ht="8.25" customHeight="1" thickTop="1">
      <c r="A3" s="62"/>
      <c r="B3" s="3"/>
      <c r="C3" s="4"/>
      <c r="D3" s="4"/>
      <c r="E3" s="4"/>
      <c r="F3" s="4"/>
      <c r="G3" s="4"/>
      <c r="H3" s="4"/>
      <c r="I3" s="4"/>
      <c r="J3" s="4"/>
      <c r="K3" s="4"/>
      <c r="L3" s="77"/>
      <c r="M3" s="5"/>
      <c r="N3" s="62"/>
    </row>
    <row r="4" spans="1:14" ht="18.75" customHeight="1" thickBot="1">
      <c r="A4" s="62"/>
      <c r="B4" s="6"/>
      <c r="C4" s="47" t="s">
        <v>23</v>
      </c>
      <c r="D4" s="7"/>
      <c r="E4" s="7"/>
      <c r="F4" s="8"/>
      <c r="G4" s="8"/>
      <c r="H4" s="8"/>
      <c r="I4" s="8"/>
      <c r="J4" s="8"/>
      <c r="K4" s="8"/>
      <c r="L4" s="78"/>
      <c r="M4" s="74" t="s">
        <v>30</v>
      </c>
      <c r="N4" s="62"/>
    </row>
    <row r="5" spans="1:14" ht="20.25" customHeight="1" thickBot="1" thickTop="1">
      <c r="A5" s="62"/>
      <c r="B5" s="6"/>
      <c r="C5" s="36" t="s">
        <v>1</v>
      </c>
      <c r="D5" s="8"/>
      <c r="E5" s="10"/>
      <c r="F5" s="8"/>
      <c r="G5" s="11" t="s">
        <v>21</v>
      </c>
      <c r="H5" s="53">
        <v>12</v>
      </c>
      <c r="I5" s="46" t="s">
        <v>29</v>
      </c>
      <c r="J5" s="8"/>
      <c r="K5" s="8"/>
      <c r="L5" s="78"/>
      <c r="M5" s="73" t="str">
        <f>IF(H5&lt;&gt;12,IF(H5&lt;&gt;24,"D zadej 12 nebo 24 !"," ")," ")</f>
        <v> </v>
      </c>
      <c r="N5" s="62"/>
    </row>
    <row r="6" spans="1:14" ht="20.25" customHeight="1" thickBot="1" thickTop="1">
      <c r="A6" s="62"/>
      <c r="B6" s="6"/>
      <c r="C6" s="36" t="s">
        <v>2</v>
      </c>
      <c r="D6" s="10"/>
      <c r="E6" s="10"/>
      <c r="F6" s="8"/>
      <c r="G6" s="11" t="s">
        <v>22</v>
      </c>
      <c r="H6" s="53">
        <v>100</v>
      </c>
      <c r="I6" s="12"/>
      <c r="J6" s="8"/>
      <c r="K6" s="8"/>
      <c r="L6" s="78"/>
      <c r="M6" s="73" t="str">
        <f>IF(H5=12,IF(F10&lt;12,IF(F11&lt;12,"Chybně čas t1",IF(F12&gt;12,"Chybně čas t2",IF(F13&lt;12,"Chybně čas t3",""))),IF(F11&gt;12,"Chybně čas t1",IF(F12&lt;12,"Chybně čas t2",IF(F13&gt;12,"Chybně čas t3"," "))))," ")</f>
        <v> </v>
      </c>
      <c r="N6" s="62"/>
    </row>
    <row r="7" spans="1:14" ht="8.25" customHeight="1" thickBot="1" thickTop="1">
      <c r="A7" s="62"/>
      <c r="B7" s="13"/>
      <c r="C7" s="69"/>
      <c r="D7" s="70"/>
      <c r="E7" s="70"/>
      <c r="F7" s="71"/>
      <c r="G7" s="72"/>
      <c r="H7" s="69"/>
      <c r="I7" s="69"/>
      <c r="J7" s="69"/>
      <c r="K7" s="8"/>
      <c r="L7" s="78"/>
      <c r="M7" s="9"/>
      <c r="N7" s="62"/>
    </row>
    <row r="8" spans="1:14" ht="6" customHeight="1">
      <c r="A8" s="62"/>
      <c r="B8" s="6"/>
      <c r="C8" s="8"/>
      <c r="D8" s="10"/>
      <c r="E8" s="10"/>
      <c r="F8" s="11"/>
      <c r="G8" s="35"/>
      <c r="H8" s="8"/>
      <c r="I8" s="8"/>
      <c r="J8" s="8"/>
      <c r="K8" s="87"/>
      <c r="L8" s="78"/>
      <c r="M8" s="9"/>
      <c r="N8" s="62"/>
    </row>
    <row r="9" spans="1:14" ht="12.75" customHeight="1" thickBot="1">
      <c r="A9" s="62"/>
      <c r="B9" s="6"/>
      <c r="C9" s="7"/>
      <c r="D9" s="8"/>
      <c r="E9" s="11" t="s">
        <v>27</v>
      </c>
      <c r="F9" s="11" t="s">
        <v>28</v>
      </c>
      <c r="G9" s="45" t="s">
        <v>3</v>
      </c>
      <c r="H9" s="14"/>
      <c r="I9" s="93" t="s">
        <v>26</v>
      </c>
      <c r="J9" s="93"/>
      <c r="K9" s="88"/>
      <c r="L9" s="79"/>
      <c r="M9" s="9"/>
      <c r="N9" s="62"/>
    </row>
    <row r="10" spans="1:14" ht="20.25" customHeight="1" thickBot="1" thickTop="1">
      <c r="A10" s="62"/>
      <c r="B10" s="6"/>
      <c r="C10" s="37" t="s">
        <v>18</v>
      </c>
      <c r="D10" s="33" t="s">
        <v>8</v>
      </c>
      <c r="E10" s="55">
        <v>38509</v>
      </c>
      <c r="F10" s="54">
        <v>19</v>
      </c>
      <c r="G10" s="34" t="s">
        <v>4</v>
      </c>
      <c r="H10" s="54">
        <v>6</v>
      </c>
      <c r="I10" s="32"/>
      <c r="J10" s="32"/>
      <c r="K10" s="89"/>
      <c r="L10" s="80"/>
      <c r="M10" s="73" t="str">
        <f>IF(H10&lt;0,"N0 nesmí být záporná"," ")</f>
        <v> </v>
      </c>
      <c r="N10" s="62"/>
    </row>
    <row r="11" spans="1:14" ht="21" customHeight="1" thickBot="1" thickTop="1">
      <c r="A11" s="62"/>
      <c r="B11" s="6"/>
      <c r="C11" s="37" t="s">
        <v>19</v>
      </c>
      <c r="D11" s="33" t="s">
        <v>9</v>
      </c>
      <c r="E11" s="61">
        <f>IF(H5=12,IF(F10&gt;12,E10+1,E10),E10+1)</f>
        <v>38510</v>
      </c>
      <c r="F11" s="54">
        <v>7</v>
      </c>
      <c r="G11" s="34" t="s">
        <v>5</v>
      </c>
      <c r="H11" s="54">
        <v>77</v>
      </c>
      <c r="I11" s="32"/>
      <c r="J11" s="32"/>
      <c r="K11" s="89"/>
      <c r="L11" s="80"/>
      <c r="M11" s="73" t="str">
        <f>IF(H10&gt;0,IF(H10&gt;H11,"N1 nesmí být &lt; N0"," ")," ")</f>
        <v> </v>
      </c>
      <c r="N11" s="62"/>
    </row>
    <row r="12" spans="1:14" ht="21" customHeight="1" thickBot="1" thickTop="1">
      <c r="A12" s="62"/>
      <c r="B12" s="6"/>
      <c r="C12" s="37" t="s">
        <v>20</v>
      </c>
      <c r="D12" s="33" t="s">
        <v>10</v>
      </c>
      <c r="E12" s="61">
        <f>IF(H5=12,IF(F11&gt;12,E11+1,E11),E11+1)</f>
        <v>38510</v>
      </c>
      <c r="F12" s="54">
        <v>20</v>
      </c>
      <c r="G12" s="34" t="s">
        <v>6</v>
      </c>
      <c r="H12" s="54">
        <v>85</v>
      </c>
      <c r="I12" s="32"/>
      <c r="J12" s="32"/>
      <c r="K12" s="89"/>
      <c r="L12" s="80"/>
      <c r="M12" s="73" t="str">
        <f>IF(H12&gt;0,IF(H11&gt;H12,"N2 nesmí být &lt; N1"," ")," ")</f>
        <v> </v>
      </c>
      <c r="N12" s="62"/>
    </row>
    <row r="13" spans="1:14" ht="20.25" customHeight="1" thickBot="1" thickTop="1">
      <c r="A13" s="62"/>
      <c r="B13" s="6"/>
      <c r="C13" s="37" t="s">
        <v>24</v>
      </c>
      <c r="D13" s="33" t="s">
        <v>11</v>
      </c>
      <c r="E13" s="61">
        <f>IF(H5=12,IF(F12&gt;12,E12+1,E12),E12+1)</f>
        <v>38511</v>
      </c>
      <c r="F13" s="54">
        <v>8</v>
      </c>
      <c r="G13" s="34" t="s">
        <v>7</v>
      </c>
      <c r="H13" s="54">
        <v>92</v>
      </c>
      <c r="I13" s="34" t="s">
        <v>25</v>
      </c>
      <c r="J13" s="54">
        <v>6</v>
      </c>
      <c r="K13" s="90"/>
      <c r="L13" s="81"/>
      <c r="M13" s="73" t="str">
        <f>IF(H13&gt;0,IF(H12&gt;H13,"N3 nesmí být &lt; N2"," ")," ")</f>
        <v> </v>
      </c>
      <c r="N13" s="62"/>
    </row>
    <row r="14" spans="1:14" ht="7.5" customHeight="1" thickBot="1" thickTop="1">
      <c r="A14" s="62"/>
      <c r="B14" s="13"/>
      <c r="C14" s="48"/>
      <c r="D14" s="49"/>
      <c r="E14" s="50"/>
      <c r="F14" s="51"/>
      <c r="G14" s="52"/>
      <c r="H14" s="51"/>
      <c r="I14" s="52"/>
      <c r="J14" s="51"/>
      <c r="K14" s="91"/>
      <c r="L14" s="82"/>
      <c r="M14" s="76"/>
      <c r="N14" s="62"/>
    </row>
    <row r="15" spans="1:14" ht="9" customHeight="1">
      <c r="A15" s="62"/>
      <c r="B15" s="6"/>
      <c r="C15" s="8"/>
      <c r="D15" s="11"/>
      <c r="E15" s="16"/>
      <c r="F15" s="17"/>
      <c r="G15" s="15"/>
      <c r="H15" s="43"/>
      <c r="I15" s="15"/>
      <c r="J15" s="17"/>
      <c r="K15" s="17"/>
      <c r="L15" s="83"/>
      <c r="M15" s="57"/>
      <c r="N15" s="62"/>
    </row>
    <row r="16" spans="1:14" ht="19.5" customHeight="1">
      <c r="A16" s="62"/>
      <c r="B16" s="6"/>
      <c r="C16" s="47" t="s">
        <v>32</v>
      </c>
      <c r="D16" s="8"/>
      <c r="E16" s="8"/>
      <c r="F16" s="18"/>
      <c r="G16" s="34"/>
      <c r="H16" s="42"/>
      <c r="I16" s="31" t="s">
        <v>31</v>
      </c>
      <c r="J16" s="56">
        <f>IF(M6=" ",IF((H5=12),IF((H10&gt;=0)*AND(H10&lt;=H11)*AND(H11&lt;=H12)*AND(H12&lt;=H13)*AND(H13+J13&lt;=H6),((H11-H10)*(E18/2)+(H12-H11)*(E18+E19)/2+(H13-H12)*(E19+E20)/2+(H6-H13-J13)*(E20+H5/2))/(H6-H10-J13)+((J13*E20)/(H13-H10)),"??"),IF(H5=24,IF((H10&gt;=0)*AND(H10&lt;=H11)*AND(H11&lt;=H12)*AND(H12&lt;=H13)*AND(H13+J13&lt;=H6),((H11-H10)*(E18/2)+(H12-H11)*(E18+E19)/2+(H13-H12)*(E19+E20)/2+(H6-H13-J13)*(E20+H5/2))/(H6-H10-J13)+((J13*E20)/(H13-H10)),"??"),"??")),"??")</f>
        <v>12.547304439746302</v>
      </c>
      <c r="K16" s="86"/>
      <c r="L16" s="84"/>
      <c r="M16" s="73" t="str">
        <f>IF(J13&gt;0,IF(H13+J13&gt;H6,"NL+N3 nesmí být &gt; P"," ")," ")</f>
        <v> </v>
      </c>
      <c r="N16" s="62"/>
    </row>
    <row r="17" spans="1:14" ht="9" customHeight="1" thickBot="1">
      <c r="A17" s="62"/>
      <c r="B17" s="19"/>
      <c r="C17" s="20"/>
      <c r="D17" s="20"/>
      <c r="E17" s="20"/>
      <c r="F17" s="21"/>
      <c r="G17" s="20"/>
      <c r="H17" s="20"/>
      <c r="I17" s="22"/>
      <c r="J17" s="23"/>
      <c r="K17" s="23"/>
      <c r="L17" s="85"/>
      <c r="M17" s="24"/>
      <c r="N17" s="62"/>
    </row>
    <row r="18" spans="1:14" ht="13.5" thickTop="1">
      <c r="A18" s="62"/>
      <c r="B18" s="25"/>
      <c r="C18" s="26" t="s">
        <v>12</v>
      </c>
      <c r="D18" s="38" t="s">
        <v>15</v>
      </c>
      <c r="E18" s="58">
        <f>IF(H5=24,F11-F10+H5,IF(E10=E11,F11-F10,F11-F10+24))</f>
        <v>12</v>
      </c>
      <c r="F18" s="62"/>
      <c r="G18" s="62"/>
      <c r="H18" s="62"/>
      <c r="I18" s="65"/>
      <c r="J18" s="62"/>
      <c r="K18" s="62"/>
      <c r="L18" s="62"/>
      <c r="M18" s="62"/>
      <c r="N18" s="62"/>
    </row>
    <row r="19" spans="1:14" ht="12.75">
      <c r="A19" s="62"/>
      <c r="B19" s="27"/>
      <c r="C19" s="28" t="s">
        <v>13</v>
      </c>
      <c r="D19" s="39" t="s">
        <v>16</v>
      </c>
      <c r="E19" s="59">
        <f>F12-F10+2*H5</f>
        <v>25</v>
      </c>
      <c r="F19" s="62"/>
      <c r="G19" s="68"/>
      <c r="H19" s="62"/>
      <c r="I19" s="67" t="s">
        <v>33</v>
      </c>
      <c r="J19" s="62"/>
      <c r="K19" s="62"/>
      <c r="L19" s="62"/>
      <c r="M19" s="62"/>
      <c r="N19" s="62"/>
    </row>
    <row r="20" spans="1:14" ht="15" thickBot="1">
      <c r="A20" s="62"/>
      <c r="B20" s="29"/>
      <c r="C20" s="30" t="s">
        <v>14</v>
      </c>
      <c r="D20" s="40" t="s">
        <v>17</v>
      </c>
      <c r="E20" s="60">
        <f>IF(H5=24,F13-F10+3*H5,IF(E13=E12,F13-F10+2*H5,F13-F10+4*H5))</f>
        <v>37</v>
      </c>
      <c r="F20" s="62"/>
      <c r="G20" s="68"/>
      <c r="H20" s="62"/>
      <c r="I20" s="66" t="s">
        <v>34</v>
      </c>
      <c r="J20" s="62"/>
      <c r="K20" s="62"/>
      <c r="L20" s="62"/>
      <c r="M20" s="62"/>
      <c r="N20" s="62"/>
    </row>
    <row r="21" spans="1:14" ht="11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2" ht="10.5" customHeight="1"/>
    <row r="23" ht="15">
      <c r="B23" s="75" t="s">
        <v>35</v>
      </c>
    </row>
    <row r="27" ht="12.75">
      <c r="C27" s="1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 customHeight="1">
      <c r="C32" s="2"/>
    </row>
    <row r="33" spans="3:15" ht="12.75">
      <c r="C33" s="41"/>
      <c r="D33" s="44"/>
      <c r="E33" s="41"/>
      <c r="F33" s="41"/>
      <c r="G33" s="41"/>
      <c r="H33" s="44"/>
      <c r="I33" s="41"/>
      <c r="J33" s="41"/>
      <c r="K33" s="41"/>
      <c r="L33" s="41"/>
      <c r="M33" s="41"/>
      <c r="N33" s="41"/>
      <c r="O33" s="41"/>
    </row>
    <row r="34" spans="3:15" ht="12.75">
      <c r="C34" s="2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3:15" ht="12.75">
      <c r="C35" s="2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3:15" ht="12.75">
      <c r="C36" s="2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4:15" ht="12.75"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</row>
    <row r="38" spans="3:15" ht="12.75">
      <c r="C38" s="1"/>
      <c r="D38" s="44"/>
      <c r="E38" s="41"/>
      <c r="F38" s="41"/>
      <c r="G38" s="41"/>
      <c r="H38" s="44"/>
      <c r="I38" s="41"/>
      <c r="J38" s="41"/>
      <c r="K38" s="41"/>
      <c r="L38" s="41"/>
      <c r="M38" s="41"/>
      <c r="N38" s="41"/>
      <c r="O38" s="41"/>
    </row>
    <row r="39" spans="3:15" ht="12.75">
      <c r="C39" s="2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3:15" ht="12.75">
      <c r="C40" s="2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3:15" ht="12.75">
      <c r="C41" s="2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4:15" ht="12.75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4:15" ht="12.75">
      <c r="D43" s="44"/>
      <c r="E43" s="41"/>
      <c r="F43" s="41"/>
      <c r="G43" s="41"/>
      <c r="H43" s="44"/>
      <c r="I43" s="41"/>
      <c r="J43" s="41"/>
      <c r="K43" s="41"/>
      <c r="L43" s="41"/>
      <c r="M43" s="41"/>
      <c r="N43" s="41"/>
      <c r="O43" s="41"/>
    </row>
    <row r="44" spans="3:15" ht="12.75">
      <c r="C44" s="2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ht="12.75">
      <c r="C45" s="2"/>
    </row>
    <row r="46" ht="12.75">
      <c r="C46" s="2"/>
    </row>
  </sheetData>
  <sheetProtection password="D38C" sheet="1" objects="1" scenarios="1"/>
  <mergeCells count="2">
    <mergeCell ref="C1:M1"/>
    <mergeCell ref="I9:J9"/>
  </mergeCells>
  <hyperlinks>
    <hyperlink ref="I20" r:id="rId1" display="mailto:beestn.zubri@quick.cz"/>
  </hyperlinks>
  <printOptions/>
  <pageMargins left="0.75" right="0.75" top="1" bottom="1" header="0.4921259845" footer="0.492125984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Čermák Květoslav</dc:creator>
  <cp:keywords/>
  <dc:description/>
  <cp:lastModifiedBy>Květoslav Čermák</cp:lastModifiedBy>
  <dcterms:created xsi:type="dcterms:W3CDTF">1999-12-19T13:46:02Z</dcterms:created>
  <dcterms:modified xsi:type="dcterms:W3CDTF">2005-01-08T17:59:22Z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