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<sst xmlns="http://schemas.openxmlformats.org/spreadsheetml/2006/main" count="81" uniqueCount="35">
  <si>
    <t>Indikátor</t>
  </si>
  <si>
    <t>VIPA C</t>
  </si>
  <si>
    <t>Počet ind.</t>
  </si>
  <si>
    <t>Kč/jedn.</t>
  </si>
  <si>
    <t>Dodávka a montáž</t>
  </si>
  <si>
    <t>VIPA CT</t>
  </si>
  <si>
    <t>Minol MINOMETER M6</t>
  </si>
  <si>
    <t>Poznámka</t>
  </si>
  <si>
    <t>Siemens - WHE 30Z</t>
  </si>
  <si>
    <t>GRAD 2000</t>
  </si>
  <si>
    <t>Služby (odečet, rozúčtování)</t>
  </si>
  <si>
    <t>Celkem s 19 % DPH</t>
  </si>
  <si>
    <t>VIPA EC - samoodečet</t>
  </si>
  <si>
    <t>VIPA EC - odečet VIPA</t>
  </si>
  <si>
    <t>vč. servisu a oprav</t>
  </si>
  <si>
    <t xml:space="preserve">Indikátor </t>
  </si>
  <si>
    <t>Srovnání nákladů v horizontu 10 let (ceny s DPH)</t>
  </si>
  <si>
    <t>Služby</t>
  </si>
  <si>
    <t>Úhrnem</t>
  </si>
  <si>
    <t>bez servisu a oprav</t>
  </si>
  <si>
    <t>Srovnání nákladů v horizontu 15 let (ceny s DPH)</t>
  </si>
  <si>
    <t>Srovnání nákladů v horizontu 20 let (ceny s DPH)</t>
  </si>
  <si>
    <t>Pořadí (nejnižší náklady)</t>
  </si>
  <si>
    <t>Celk. bez DPH</t>
  </si>
  <si>
    <t>Celk. s 9 % DPH</t>
  </si>
  <si>
    <t>Dod.a mont.</t>
  </si>
  <si>
    <t>VIPA C (odečet přístroj.)</t>
  </si>
  <si>
    <t>životnost neomez.</t>
  </si>
  <si>
    <t>VIPA CT (odečet přístr.)</t>
  </si>
  <si>
    <t>VIPA EC (samoodečet)</t>
  </si>
  <si>
    <t>životnost 10 let</t>
  </si>
  <si>
    <t>GRAD 2000 (dálk.odečet)</t>
  </si>
  <si>
    <t>životnost 15-20 let</t>
  </si>
  <si>
    <t>Použité podklady: Cenové nabídky VIPA CZ Liberec, Koncept Fast Ostrov, SMS Teplice</t>
  </si>
  <si>
    <t>Zpracoval: Ing. František Knížek, 14. května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</si>
</sst>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workbookViewId="0" topLeftCell="A37">
      <selection activeCell="A55" sqref="A55"/>
    </sheetView>
  </sheetViews>
  <sheetFormatPr defaultColWidth="9.00390625" defaultRowHeight="12.75"/>
  <cols>
    <col min="1" max="1" width="20.25390625" style="0" bestFit="1" customWidth="1"/>
    <col min="2" max="3" width="10.125" style="0" bestFit="1" customWidth="1"/>
    <col min="4" max="4" width="13.875" style="0" customWidth="1"/>
    <col min="5" max="5" width="15.00390625" style="0" customWidth="1"/>
    <col min="6" max="6" width="16.75390625" style="0" bestFit="1" customWidth="1"/>
  </cols>
  <sheetData>
    <row r="2" ht="12.75">
      <c r="A2" s="3" t="s">
        <v>4</v>
      </c>
    </row>
    <row r="3" spans="1:6" ht="12.75">
      <c r="A3" s="3" t="s">
        <v>0</v>
      </c>
      <c r="B3" s="3" t="s">
        <v>2</v>
      </c>
      <c r="C3" s="3" t="s">
        <v>3</v>
      </c>
      <c r="D3" s="3" t="s">
        <v>23</v>
      </c>
      <c r="E3" s="3" t="s">
        <v>24</v>
      </c>
      <c r="F3" s="3" t="s">
        <v>7</v>
      </c>
    </row>
    <row r="4" spans="1:6" ht="12.75">
      <c r="A4" t="s">
        <v>26</v>
      </c>
      <c r="B4">
        <v>203</v>
      </c>
      <c r="C4" s="1">
        <v>145</v>
      </c>
      <c r="D4" s="2">
        <f>PRODUCT(B4,C4)</f>
        <v>29435</v>
      </c>
      <c r="E4" s="2">
        <f aca="true" t="shared" si="0" ref="E4:E9">PRODUCT(1.09,D4)</f>
        <v>32084.15</v>
      </c>
      <c r="F4" t="s">
        <v>27</v>
      </c>
    </row>
    <row r="5" spans="1:6" ht="12.75">
      <c r="A5" t="s">
        <v>28</v>
      </c>
      <c r="B5">
        <v>203</v>
      </c>
      <c r="C5" s="1">
        <v>205</v>
      </c>
      <c r="D5" s="2">
        <f>PRODUCT(B5,C5)</f>
        <v>41615</v>
      </c>
      <c r="E5" s="2">
        <f t="shared" si="0"/>
        <v>45360.350000000006</v>
      </c>
      <c r="F5" t="s">
        <v>27</v>
      </c>
    </row>
    <row r="6" spans="1:6" ht="12.75">
      <c r="A6" t="s">
        <v>29</v>
      </c>
      <c r="B6">
        <v>203</v>
      </c>
      <c r="C6" s="1">
        <v>587</v>
      </c>
      <c r="D6" s="2">
        <f>PRODUCT(B6,C6)</f>
        <v>119161</v>
      </c>
      <c r="E6" s="2">
        <f t="shared" si="0"/>
        <v>129885.49</v>
      </c>
      <c r="F6" t="s">
        <v>30</v>
      </c>
    </row>
    <row r="7" spans="1:6" ht="12.75">
      <c r="A7" t="s">
        <v>6</v>
      </c>
      <c r="B7">
        <v>203</v>
      </c>
      <c r="C7" s="1">
        <f>377+29</f>
        <v>406</v>
      </c>
      <c r="D7" s="2">
        <f>PRODUCT(B7,C7)</f>
        <v>82418</v>
      </c>
      <c r="E7" s="2">
        <f t="shared" si="0"/>
        <v>89835.62000000001</v>
      </c>
      <c r="F7" t="s">
        <v>30</v>
      </c>
    </row>
    <row r="8" spans="1:6" ht="12.75">
      <c r="A8" t="s">
        <v>8</v>
      </c>
      <c r="B8">
        <v>203</v>
      </c>
      <c r="C8" s="1">
        <f>385+29</f>
        <v>414</v>
      </c>
      <c r="D8" s="2">
        <f>PRODUCT(B8,C8)</f>
        <v>84042</v>
      </c>
      <c r="E8" s="2">
        <f t="shared" si="0"/>
        <v>91605.78000000001</v>
      </c>
      <c r="F8" t="s">
        <v>30</v>
      </c>
    </row>
    <row r="9" spans="1:6" ht="12.75">
      <c r="A9" t="s">
        <v>31</v>
      </c>
      <c r="B9">
        <v>69</v>
      </c>
      <c r="C9" s="2">
        <v>2972.17</v>
      </c>
      <c r="D9" s="2">
        <f>ROUND(PRODUCT(B9,C9),0)</f>
        <v>205080</v>
      </c>
      <c r="E9" s="2">
        <f t="shared" si="0"/>
        <v>223537.2</v>
      </c>
      <c r="F9" t="s">
        <v>32</v>
      </c>
    </row>
    <row r="11" ht="12.75">
      <c r="A11" s="3" t="s">
        <v>10</v>
      </c>
    </row>
    <row r="12" spans="1:6" ht="12.75">
      <c r="A12" s="3" t="s">
        <v>0</v>
      </c>
      <c r="B12" s="3" t="s">
        <v>2</v>
      </c>
      <c r="C12" s="3" t="s">
        <v>3</v>
      </c>
      <c r="D12" s="3" t="s">
        <v>23</v>
      </c>
      <c r="E12" s="3" t="s">
        <v>11</v>
      </c>
      <c r="F12" s="3" t="s">
        <v>7</v>
      </c>
    </row>
    <row r="13" spans="1:6" ht="12.75">
      <c r="A13" t="s">
        <v>1</v>
      </c>
      <c r="B13">
        <v>203</v>
      </c>
      <c r="C13" s="1">
        <v>65</v>
      </c>
      <c r="D13" s="2">
        <f>PRODUCT(B13,C13)</f>
        <v>13195</v>
      </c>
      <c r="E13" s="2">
        <f>PRODUCT(1.19,D13)</f>
        <v>15702.05</v>
      </c>
      <c r="F13" t="s">
        <v>19</v>
      </c>
    </row>
    <row r="14" spans="1:6" ht="12.75">
      <c r="A14" t="s">
        <v>5</v>
      </c>
      <c r="B14">
        <v>203</v>
      </c>
      <c r="C14" s="1">
        <v>65</v>
      </c>
      <c r="D14" s="2">
        <f>PRODUCT(B14,C14)</f>
        <v>13195</v>
      </c>
      <c r="E14" s="2">
        <f aca="true" t="shared" si="1" ref="E14:E19">PRODUCT(1.19,D14)</f>
        <v>15702.05</v>
      </c>
      <c r="F14" t="s">
        <v>19</v>
      </c>
    </row>
    <row r="15" spans="1:6" ht="12.75">
      <c r="A15" t="s">
        <v>12</v>
      </c>
      <c r="B15">
        <v>203</v>
      </c>
      <c r="C15" s="1">
        <v>31</v>
      </c>
      <c r="D15" s="2">
        <f>PRODUCT(B15,C15)</f>
        <v>6293</v>
      </c>
      <c r="E15" s="2">
        <f t="shared" si="1"/>
        <v>7488.67</v>
      </c>
      <c r="F15" t="s">
        <v>19</v>
      </c>
    </row>
    <row r="16" spans="1:6" ht="12.75">
      <c r="A16" t="s">
        <v>13</v>
      </c>
      <c r="B16">
        <v>203</v>
      </c>
      <c r="C16" s="1">
        <v>46</v>
      </c>
      <c r="D16" s="2">
        <f>PRODUCT(B16,C16)</f>
        <v>9338</v>
      </c>
      <c r="E16" s="2">
        <f t="shared" si="1"/>
        <v>11112.22</v>
      </c>
      <c r="F16" t="s">
        <v>19</v>
      </c>
    </row>
    <row r="17" spans="1:6" ht="12.75">
      <c r="A17" t="s">
        <v>6</v>
      </c>
      <c r="B17">
        <v>203</v>
      </c>
      <c r="C17" s="1">
        <f>D17/B17</f>
        <v>50.275862068965516</v>
      </c>
      <c r="D17" s="2">
        <v>10206</v>
      </c>
      <c r="E17" s="2">
        <f t="shared" si="1"/>
        <v>12145.14</v>
      </c>
      <c r="F17" t="s">
        <v>19</v>
      </c>
    </row>
    <row r="18" spans="1:6" ht="12.75">
      <c r="A18" t="s">
        <v>8</v>
      </c>
      <c r="B18">
        <v>203</v>
      </c>
      <c r="C18" s="1">
        <f>D18/B18</f>
        <v>50.275862068965516</v>
      </c>
      <c r="D18" s="2">
        <v>10206</v>
      </c>
      <c r="E18" s="2">
        <f t="shared" si="1"/>
        <v>12145.14</v>
      </c>
      <c r="F18" t="s">
        <v>19</v>
      </c>
    </row>
    <row r="19" spans="1:6" ht="12.75">
      <c r="A19" t="s">
        <v>9</v>
      </c>
      <c r="B19">
        <v>69</v>
      </c>
      <c r="C19" s="1">
        <v>115</v>
      </c>
      <c r="D19" s="2">
        <f>PRODUCT(B19,C19)</f>
        <v>7935</v>
      </c>
      <c r="E19" s="2">
        <f t="shared" si="1"/>
        <v>9442.65</v>
      </c>
      <c r="F19" t="s">
        <v>14</v>
      </c>
    </row>
    <row r="21" ht="12.75">
      <c r="A21" s="3" t="s">
        <v>16</v>
      </c>
    </row>
    <row r="22" spans="1:6" ht="12.75">
      <c r="A22" s="3" t="s">
        <v>15</v>
      </c>
      <c r="B22" s="3" t="s">
        <v>25</v>
      </c>
      <c r="C22" s="3" t="s">
        <v>17</v>
      </c>
      <c r="D22" s="3" t="s">
        <v>18</v>
      </c>
      <c r="E22" s="3" t="s">
        <v>22</v>
      </c>
      <c r="F22" s="3"/>
    </row>
    <row r="23" spans="1:5" ht="12.75">
      <c r="A23" t="s">
        <v>1</v>
      </c>
      <c r="B23" s="2">
        <f>E4</f>
        <v>32084.15</v>
      </c>
      <c r="C23" s="2">
        <f aca="true" t="shared" si="2" ref="C23:C29">10*(E13)</f>
        <v>157020.5</v>
      </c>
      <c r="D23" s="2">
        <f aca="true" t="shared" si="3" ref="D23:D29">B23+C23</f>
        <v>189104.65</v>
      </c>
      <c r="E23">
        <v>1</v>
      </c>
    </row>
    <row r="24" spans="1:5" ht="12.75">
      <c r="A24" t="s">
        <v>5</v>
      </c>
      <c r="B24" s="2">
        <f>E5</f>
        <v>45360.350000000006</v>
      </c>
      <c r="C24" s="2">
        <f t="shared" si="2"/>
        <v>157020.5</v>
      </c>
      <c r="D24" s="2">
        <f t="shared" si="3"/>
        <v>202380.85</v>
      </c>
      <c r="E24">
        <v>2</v>
      </c>
    </row>
    <row r="25" spans="1:5" ht="12.75">
      <c r="A25" t="s">
        <v>12</v>
      </c>
      <c r="B25" s="2">
        <f>E6</f>
        <v>129885.49</v>
      </c>
      <c r="C25" s="2">
        <f t="shared" si="2"/>
        <v>74886.7</v>
      </c>
      <c r="D25" s="2">
        <f t="shared" si="3"/>
        <v>204772.19</v>
      </c>
      <c r="E25">
        <v>3</v>
      </c>
    </row>
    <row r="26" spans="1:5" ht="12.75">
      <c r="A26" t="s">
        <v>13</v>
      </c>
      <c r="B26" s="2">
        <f>E6</f>
        <v>129885.49</v>
      </c>
      <c r="C26" s="2">
        <f t="shared" si="2"/>
        <v>111122.2</v>
      </c>
      <c r="D26" s="2">
        <f t="shared" si="3"/>
        <v>241007.69</v>
      </c>
      <c r="E26">
        <v>6</v>
      </c>
    </row>
    <row r="27" spans="1:5" ht="12.75">
      <c r="A27" t="s">
        <v>6</v>
      </c>
      <c r="B27" s="2">
        <f>E7</f>
        <v>89835.62000000001</v>
      </c>
      <c r="C27" s="2">
        <f t="shared" si="2"/>
        <v>121451.4</v>
      </c>
      <c r="D27" s="2">
        <f t="shared" si="3"/>
        <v>211287.02000000002</v>
      </c>
      <c r="E27">
        <v>4</v>
      </c>
    </row>
    <row r="28" spans="1:5" ht="12.75">
      <c r="A28" t="s">
        <v>8</v>
      </c>
      <c r="B28" s="2">
        <f>E8</f>
        <v>91605.78000000001</v>
      </c>
      <c r="C28" s="2">
        <f t="shared" si="2"/>
        <v>121451.4</v>
      </c>
      <c r="D28" s="2">
        <f t="shared" si="3"/>
        <v>213057.18</v>
      </c>
      <c r="E28">
        <v>5</v>
      </c>
    </row>
    <row r="29" spans="1:5" ht="12.75">
      <c r="A29" t="s">
        <v>9</v>
      </c>
      <c r="B29" s="2">
        <f>E9</f>
        <v>223537.2</v>
      </c>
      <c r="C29" s="2">
        <f t="shared" si="2"/>
        <v>94426.5</v>
      </c>
      <c r="D29" s="2">
        <f t="shared" si="3"/>
        <v>317963.7</v>
      </c>
      <c r="E29">
        <v>7</v>
      </c>
    </row>
    <row r="31" ht="12.75">
      <c r="A31" s="3" t="s">
        <v>20</v>
      </c>
    </row>
    <row r="32" spans="1:5" ht="12.75">
      <c r="A32" s="3" t="s">
        <v>15</v>
      </c>
      <c r="B32" s="3" t="s">
        <v>25</v>
      </c>
      <c r="C32" s="3" t="s">
        <v>17</v>
      </c>
      <c r="D32" s="3" t="s">
        <v>18</v>
      </c>
      <c r="E32" s="3" t="s">
        <v>22</v>
      </c>
    </row>
    <row r="33" spans="1:5" ht="12.75">
      <c r="A33" t="s">
        <v>1</v>
      </c>
      <c r="B33" s="2">
        <f>B23</f>
        <v>32084.15</v>
      </c>
      <c r="C33" s="2">
        <f aca="true" t="shared" si="4" ref="C33:C39">1.5*C23</f>
        <v>235530.75</v>
      </c>
      <c r="D33" s="2">
        <f aca="true" t="shared" si="5" ref="D33:D39">B33+C33</f>
        <v>267614.9</v>
      </c>
      <c r="E33">
        <v>1</v>
      </c>
    </row>
    <row r="34" spans="1:5" ht="12.75">
      <c r="A34" t="s">
        <v>5</v>
      </c>
      <c r="B34" s="2">
        <f>B24</f>
        <v>45360.350000000006</v>
      </c>
      <c r="C34" s="2">
        <f t="shared" si="4"/>
        <v>235530.75</v>
      </c>
      <c r="D34" s="2">
        <f t="shared" si="5"/>
        <v>280891.1</v>
      </c>
      <c r="E34">
        <v>2</v>
      </c>
    </row>
    <row r="35" spans="1:5" ht="12.75">
      <c r="A35" t="s">
        <v>12</v>
      </c>
      <c r="B35" s="2">
        <f>2*B25</f>
        <v>259770.98</v>
      </c>
      <c r="C35" s="2">
        <f t="shared" si="4"/>
        <v>112330.04999999999</v>
      </c>
      <c r="D35" s="2">
        <f t="shared" si="5"/>
        <v>372101.03</v>
      </c>
      <c r="E35">
        <v>6</v>
      </c>
    </row>
    <row r="36" spans="1:5" ht="12.75">
      <c r="A36" t="s">
        <v>13</v>
      </c>
      <c r="B36" s="2">
        <f>2*B26</f>
        <v>259770.98</v>
      </c>
      <c r="C36" s="2">
        <f t="shared" si="4"/>
        <v>166683.3</v>
      </c>
      <c r="D36" s="2">
        <f t="shared" si="5"/>
        <v>426454.28</v>
      </c>
      <c r="E36">
        <v>7</v>
      </c>
    </row>
    <row r="37" spans="1:5" ht="12.75">
      <c r="A37" t="s">
        <v>6</v>
      </c>
      <c r="B37" s="2">
        <f>2*B27</f>
        <v>179671.24000000002</v>
      </c>
      <c r="C37" s="2">
        <f t="shared" si="4"/>
        <v>182177.09999999998</v>
      </c>
      <c r="D37" s="2">
        <f t="shared" si="5"/>
        <v>361848.33999999997</v>
      </c>
      <c r="E37">
        <v>3</v>
      </c>
    </row>
    <row r="38" spans="1:5" ht="12.75">
      <c r="A38" t="s">
        <v>8</v>
      </c>
      <c r="B38" s="2">
        <f>2*B28</f>
        <v>183211.56000000003</v>
      </c>
      <c r="C38" s="2">
        <f t="shared" si="4"/>
        <v>182177.09999999998</v>
      </c>
      <c r="D38" s="2">
        <f t="shared" si="5"/>
        <v>365388.66000000003</v>
      </c>
      <c r="E38">
        <v>5</v>
      </c>
    </row>
    <row r="39" spans="1:5" ht="12.75">
      <c r="A39" t="s">
        <v>9</v>
      </c>
      <c r="B39" s="2">
        <f>B29</f>
        <v>223537.2</v>
      </c>
      <c r="C39" s="2">
        <f t="shared" si="4"/>
        <v>141639.75</v>
      </c>
      <c r="D39" s="2">
        <f t="shared" si="5"/>
        <v>365176.95</v>
      </c>
      <c r="E39">
        <v>4</v>
      </c>
    </row>
    <row r="41" ht="12.75">
      <c r="A41" s="3" t="s">
        <v>21</v>
      </c>
    </row>
    <row r="42" spans="1:5" ht="12.75">
      <c r="A42" s="3" t="s">
        <v>15</v>
      </c>
      <c r="B42" s="3" t="s">
        <v>25</v>
      </c>
      <c r="C42" s="3" t="s">
        <v>17</v>
      </c>
      <c r="D42" s="3" t="s">
        <v>18</v>
      </c>
      <c r="E42" s="3" t="s">
        <v>22</v>
      </c>
    </row>
    <row r="43" spans="1:5" ht="12.75">
      <c r="A43" t="s">
        <v>1</v>
      </c>
      <c r="B43" s="2">
        <f aca="true" t="shared" si="6" ref="B43:B49">B33</f>
        <v>32084.15</v>
      </c>
      <c r="C43" s="2">
        <f aca="true" t="shared" si="7" ref="C43:C49">2*C23</f>
        <v>314041</v>
      </c>
      <c r="D43" s="2">
        <f aca="true" t="shared" si="8" ref="D43:D49">B43+C43</f>
        <v>346125.15</v>
      </c>
      <c r="E43">
        <v>1</v>
      </c>
    </row>
    <row r="44" spans="1:5" ht="12.75">
      <c r="A44" t="s">
        <v>5</v>
      </c>
      <c r="B44" s="2">
        <f t="shared" si="6"/>
        <v>45360.350000000006</v>
      </c>
      <c r="C44" s="2">
        <f t="shared" si="7"/>
        <v>314041</v>
      </c>
      <c r="D44" s="2">
        <f t="shared" si="8"/>
        <v>359401.35</v>
      </c>
      <c r="E44">
        <v>2</v>
      </c>
    </row>
    <row r="45" spans="1:5" ht="12.75">
      <c r="A45" t="s">
        <v>12</v>
      </c>
      <c r="B45" s="2">
        <f t="shared" si="6"/>
        <v>259770.98</v>
      </c>
      <c r="C45" s="2">
        <f t="shared" si="7"/>
        <v>149773.4</v>
      </c>
      <c r="D45" s="2">
        <f t="shared" si="8"/>
        <v>409544.38</v>
      </c>
      <c r="E45">
        <v>3</v>
      </c>
    </row>
    <row r="46" spans="1:5" ht="12.75">
      <c r="A46" t="s">
        <v>13</v>
      </c>
      <c r="B46" s="2">
        <f t="shared" si="6"/>
        <v>259770.98</v>
      </c>
      <c r="C46" s="2">
        <f t="shared" si="7"/>
        <v>222244.4</v>
      </c>
      <c r="D46" s="2">
        <f t="shared" si="8"/>
        <v>482015.38</v>
      </c>
      <c r="E46">
        <v>7</v>
      </c>
    </row>
    <row r="47" spans="1:5" ht="12.75">
      <c r="A47" t="s">
        <v>6</v>
      </c>
      <c r="B47" s="2">
        <f t="shared" si="6"/>
        <v>179671.24000000002</v>
      </c>
      <c r="C47" s="2">
        <f t="shared" si="7"/>
        <v>242902.8</v>
      </c>
      <c r="D47" s="2">
        <f t="shared" si="8"/>
        <v>422574.04000000004</v>
      </c>
      <c r="E47">
        <v>5</v>
      </c>
    </row>
    <row r="48" spans="1:5" ht="12.75">
      <c r="A48" t="s">
        <v>8</v>
      </c>
      <c r="B48" s="2">
        <f t="shared" si="6"/>
        <v>183211.56000000003</v>
      </c>
      <c r="C48" s="2">
        <f t="shared" si="7"/>
        <v>242902.8</v>
      </c>
      <c r="D48" s="2">
        <f t="shared" si="8"/>
        <v>426114.36</v>
      </c>
      <c r="E48">
        <v>6</v>
      </c>
    </row>
    <row r="49" spans="1:5" ht="12.75">
      <c r="A49" t="s">
        <v>9</v>
      </c>
      <c r="B49" s="2">
        <f t="shared" si="6"/>
        <v>223537.2</v>
      </c>
      <c r="C49" s="2">
        <f t="shared" si="7"/>
        <v>188853</v>
      </c>
      <c r="D49" s="2">
        <f t="shared" si="8"/>
        <v>412390.2</v>
      </c>
      <c r="E49">
        <v>4</v>
      </c>
    </row>
    <row r="52" ht="12.75">
      <c r="A52" t="s">
        <v>33</v>
      </c>
    </row>
    <row r="54" ht="12.75">
      <c r="A54" t="s">
        <v>34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Meruňková 2851/11, Ústí n.L.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Nákladová tabulka (investice, provoz)</dc:title>
  <dc:subject/>
  <dc:creator>Ing. František KNÍŽEK</dc:creator>
  <cp:keywords/>
  <dc:description/>
  <cp:lastModifiedBy>Ing. František KNÍŽEK</cp:lastModifiedBy>
  <cp:lastPrinted>2008-05-15T01:49:55Z</cp:lastPrinted>
  <dcterms:created xsi:type="dcterms:W3CDTF">2008-05-14T00:11:57Z</dcterms:created>
  <cp:category/>
  <cp:version/>
  <cp:contentType/>
  <cp:contentStatus/>
</cp:coreProperties>
</file>